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gmendez\Documents\Departamento de Fiscalía\Gestion de Calidad\"/>
    </mc:Choice>
  </mc:AlternateContent>
  <xr:revisionPtr revIDLastSave="0" documentId="8_{7505D7B5-5541-4A04-BB0D-A2C8B286E61D}" xr6:coauthVersionLast="47" xr6:coauthVersionMax="47" xr10:uidLastSave="{00000000-0000-0000-0000-000000000000}"/>
  <bookViews>
    <workbookView xWindow="-108" yWindow="-108" windowWidth="23256" windowHeight="13896" tabRatio="1000" xr2:uid="{34CBD4D5-00B5-48C2-82DB-4BE078A12AC2}"/>
  </bookViews>
  <sheets>
    <sheet name="Matriz de Riesgos institucional" sheetId="1" r:id="rId1"/>
    <sheet name="Parámetros Valoración Riesgos"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1" i="1" l="1"/>
  <c r="P11" i="1"/>
  <c r="U11" i="1" s="1"/>
  <c r="R12" i="1"/>
  <c r="R13" i="1"/>
  <c r="R14" i="1"/>
  <c r="R15" i="1"/>
  <c r="R16" i="1"/>
  <c r="R17" i="1"/>
  <c r="R18" i="1"/>
  <c r="R19" i="1"/>
  <c r="R20" i="1"/>
  <c r="R21" i="1"/>
  <c r="R22" i="1"/>
  <c r="R23" i="1"/>
  <c r="R24" i="1"/>
  <c r="R11" i="1"/>
  <c r="Q13" i="1"/>
  <c r="Q14" i="1"/>
  <c r="Q15" i="1"/>
  <c r="S15" i="1" s="1"/>
  <c r="T15" i="1" s="1"/>
  <c r="Q16" i="1"/>
  <c r="Q17" i="1"/>
  <c r="S17" i="1" s="1"/>
  <c r="T17" i="1" s="1"/>
  <c r="Q18" i="1"/>
  <c r="Q19" i="1"/>
  <c r="S19" i="1" s="1"/>
  <c r="T19" i="1" s="1"/>
  <c r="Q20" i="1"/>
  <c r="Q21" i="1"/>
  <c r="S21" i="1" s="1"/>
  <c r="T21" i="1" s="1"/>
  <c r="Q22" i="1"/>
  <c r="Q23" i="1"/>
  <c r="S23" i="1" s="1"/>
  <c r="T23" i="1" s="1"/>
  <c r="Q24" i="1"/>
  <c r="Q12" i="1"/>
  <c r="S12" i="1" l="1"/>
  <c r="T12" i="1" s="1"/>
  <c r="S24" i="1"/>
  <c r="T24" i="1" s="1"/>
  <c r="S20" i="1"/>
  <c r="T20" i="1" s="1"/>
  <c r="S16" i="1"/>
  <c r="T16" i="1" s="1"/>
  <c r="S22" i="1"/>
  <c r="T22" i="1" s="1"/>
  <c r="S18" i="1"/>
  <c r="T18" i="1" s="1"/>
  <c r="S14" i="1"/>
  <c r="T14" i="1" s="1"/>
  <c r="S13" i="1"/>
  <c r="T13" i="1" s="1"/>
  <c r="S11" i="1"/>
  <c r="T11" i="1" s="1"/>
  <c r="V11" i="1" s="1"/>
  <c r="P24" i="1" l="1"/>
  <c r="P23" i="1"/>
  <c r="P22" i="1"/>
  <c r="P21" i="1"/>
  <c r="P20" i="1"/>
  <c r="P19" i="1"/>
  <c r="P18" i="1"/>
  <c r="P17" i="1"/>
  <c r="P16" i="1"/>
  <c r="P15" i="1"/>
  <c r="P14" i="1"/>
  <c r="P13" i="1"/>
  <c r="P12" i="1"/>
  <c r="U19" i="1" l="1"/>
  <c r="V19" i="1" s="1"/>
  <c r="U12" i="1"/>
  <c r="V12" i="1" s="1"/>
  <c r="U20" i="1"/>
  <c r="V20" i="1" s="1"/>
  <c r="U13" i="1"/>
  <c r="V13" i="1" s="1"/>
  <c r="U21" i="1"/>
  <c r="V21" i="1" s="1"/>
  <c r="U15" i="1"/>
  <c r="V15" i="1" s="1"/>
  <c r="U23" i="1"/>
  <c r="V23" i="1" s="1"/>
  <c r="U16" i="1"/>
  <c r="V16" i="1" s="1"/>
  <c r="U24" i="1"/>
  <c r="V24" i="1" s="1"/>
  <c r="U17" i="1"/>
  <c r="V17" i="1" s="1"/>
  <c r="U14" i="1"/>
  <c r="V14" i="1" s="1"/>
  <c r="U18" i="1"/>
  <c r="V18" i="1" s="1"/>
  <c r="U22" i="1"/>
  <c r="V22" i="1" s="1"/>
  <c r="V6" i="1" l="1"/>
  <c r="G24" i="1" l="1"/>
  <c r="I24" i="1" s="1"/>
  <c r="G23" i="1"/>
  <c r="H23" i="1" s="1"/>
  <c r="I23" i="1" l="1"/>
  <c r="H24" i="1"/>
  <c r="G22" i="1" l="1"/>
  <c r="H22" i="1" s="1"/>
  <c r="G21" i="1"/>
  <c r="I21" i="1" s="1"/>
  <c r="G19" i="1"/>
  <c r="H19" i="1" s="1"/>
  <c r="G20" i="1"/>
  <c r="I20" i="1" s="1"/>
  <c r="G18" i="1"/>
  <c r="H18" i="1" s="1"/>
  <c r="G17" i="1"/>
  <c r="I17" i="1" s="1"/>
  <c r="G16" i="1"/>
  <c r="H16" i="1" s="1"/>
  <c r="G15" i="1"/>
  <c r="I15" i="1" s="1"/>
  <c r="I22" i="1" l="1"/>
  <c r="H17" i="1"/>
  <c r="I18" i="1"/>
  <c r="I16" i="1"/>
  <c r="H21" i="1"/>
  <c r="I19" i="1"/>
  <c r="H20" i="1"/>
  <c r="H15" i="1"/>
  <c r="K27" i="2" l="1"/>
  <c r="K26" i="2"/>
  <c r="K25" i="2"/>
  <c r="K24" i="2"/>
  <c r="K23" i="2"/>
  <c r="K22" i="2"/>
  <c r="K21" i="2"/>
  <c r="K20" i="2"/>
  <c r="K19" i="2"/>
  <c r="K18" i="2"/>
  <c r="K17" i="2"/>
  <c r="K16" i="2"/>
  <c r="K15" i="2"/>
  <c r="K14" i="2"/>
  <c r="K13" i="2"/>
  <c r="K12" i="2"/>
  <c r="K11" i="2"/>
  <c r="K10" i="2"/>
  <c r="K9" i="2"/>
  <c r="K8" i="2"/>
  <c r="K7" i="2"/>
  <c r="K6" i="2"/>
  <c r="K5" i="2"/>
  <c r="K4" i="2"/>
  <c r="K3" i="2"/>
  <c r="G14" i="1"/>
  <c r="I14" i="1" s="1"/>
  <c r="G13" i="1"/>
  <c r="H13" i="1" s="1"/>
  <c r="G12" i="1"/>
  <c r="G11" i="1"/>
  <c r="I11" i="1" l="1"/>
  <c r="H12" i="1"/>
  <c r="H11" i="1"/>
  <c r="I12" i="1"/>
  <c r="I13" i="1"/>
  <c r="H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 Gerardo Ulate Arias</author>
    <author>Andreina Vega Fernández</author>
  </authors>
  <commentList>
    <comment ref="L9" authorId="0" shapeId="0" xr:uid="{754819FA-54BB-454F-BEE0-9EDD06C2FE28}">
      <text>
        <r>
          <rPr>
            <b/>
            <sz val="9"/>
            <color indexed="81"/>
            <rFont val="Tahoma"/>
            <family val="2"/>
          </rPr>
          <t>Johan Gerardo Ulate Arias:
Indicar con 1 si se tiene, 0 no se tiene</t>
        </r>
      </text>
    </comment>
    <comment ref="F10" authorId="0" shapeId="0" xr:uid="{F726E786-B419-4FED-9E7E-F31AECDA5DD6}">
      <text>
        <r>
          <rPr>
            <b/>
            <sz val="9"/>
            <color indexed="81"/>
            <rFont val="Tahoma"/>
            <family val="2"/>
          </rPr>
          <t>Johan Gerardo Ulate Arias:</t>
        </r>
        <r>
          <rPr>
            <sz val="9"/>
            <color indexed="81"/>
            <rFont val="Tahoma"/>
            <family val="2"/>
          </rPr>
          <t xml:space="preserve">
Corresponde a la probabilidad de que el riesgo se materialice</t>
        </r>
      </text>
    </comment>
    <comment ref="L10" authorId="0" shapeId="0" xr:uid="{5E4D95AB-918E-48E7-BF2E-5B90EF872DD1}">
      <text>
        <r>
          <rPr>
            <b/>
            <sz val="9"/>
            <color indexed="81"/>
            <rFont val="Tahoma"/>
            <family val="2"/>
          </rPr>
          <t xml:space="preserve"> Documentado</t>
        </r>
      </text>
    </comment>
    <comment ref="M10" authorId="0" shapeId="0" xr:uid="{FB035B69-CB78-4956-88FC-BF532CFD73F9}">
      <text>
        <r>
          <rPr>
            <b/>
            <sz val="9"/>
            <color indexed="81"/>
            <rFont val="Tahoma"/>
            <family val="2"/>
          </rPr>
          <t xml:space="preserve">Evidenciable
</t>
        </r>
      </text>
    </comment>
    <comment ref="N10" authorId="0" shapeId="0" xr:uid="{D20922E2-1560-47F6-BF4A-18113793BED0}">
      <text>
        <r>
          <rPr>
            <b/>
            <sz val="9"/>
            <color indexed="81"/>
            <rFont val="Tahoma"/>
            <family val="2"/>
          </rPr>
          <t>Costo Proporcional</t>
        </r>
      </text>
    </comment>
    <comment ref="O10" authorId="0" shapeId="0" xr:uid="{FAF38954-3809-4170-B3A0-8F2C8BC0CEED}">
      <text>
        <r>
          <rPr>
            <b/>
            <sz val="9"/>
            <color indexed="81"/>
            <rFont val="Tahoma"/>
            <family val="2"/>
          </rPr>
          <t>Aplicado</t>
        </r>
      </text>
    </comment>
    <comment ref="AA10" authorId="1" shapeId="0" xr:uid="{0D6925BC-291E-46DC-BF6D-2208727CFC7A}">
      <text>
        <r>
          <rPr>
            <b/>
            <sz val="9"/>
            <color indexed="81"/>
            <rFont val="Tahoma"/>
            <charset val="1"/>
          </rPr>
          <t xml:space="preserve">Se determina una actividad de seguimiento a acciones cuando la conclusión sobre las pruebas es no aceptable
</t>
        </r>
      </text>
    </comment>
  </commentList>
</comments>
</file>

<file path=xl/sharedStrings.xml><?xml version="1.0" encoding="utf-8"?>
<sst xmlns="http://schemas.openxmlformats.org/spreadsheetml/2006/main" count="319" uniqueCount="136">
  <si>
    <t>Nombre Despacho, firma o Profesional Independiente:</t>
  </si>
  <si>
    <t xml:space="preserve">Matriz de Análisis y Evaluación de Riesgos </t>
  </si>
  <si>
    <t>Objetivo</t>
  </si>
  <si>
    <t>Actividad N°1: Identificación del Riesgo, información a completar por Cada Área</t>
  </si>
  <si>
    <t>Actividad N°3 Evaluación del Control Interno, Información a completar por el Evaluador del Riesgo</t>
  </si>
  <si>
    <t>Actividad N°4 Seguimiento a acciones, Información a completar por cada Área</t>
  </si>
  <si>
    <t>Componente</t>
  </si>
  <si>
    <t>Objetivos</t>
  </si>
  <si>
    <r>
      <t xml:space="preserve">Riesgos Identificados
</t>
    </r>
    <r>
      <rPr>
        <b/>
        <i/>
        <sz val="9.9"/>
        <color theme="0"/>
        <rFont val="Times New Roman"/>
        <family val="1"/>
      </rPr>
      <t>("¿Qué puede salir mal?")</t>
    </r>
  </si>
  <si>
    <t>Gravedad (Muy Alta, Alta, Media, Baja, Muy Baja)</t>
  </si>
  <si>
    <t>Ocultar esta columna</t>
  </si>
  <si>
    <t>Rango</t>
  </si>
  <si>
    <t>Clasificación del riesgo
(Muy Alta, Alta, Media, Baja, Muy Baja)</t>
  </si>
  <si>
    <t xml:space="preserve">Periodcidad de la actividad de Control </t>
  </si>
  <si>
    <t>Confianza en el control interno
(SI o NO)</t>
  </si>
  <si>
    <t>Pruebas Realizadas para evaluar el Control Interno</t>
  </si>
  <si>
    <t>Documentación de la Evaluación de Control Interno</t>
  </si>
  <si>
    <t>Conclusión sobre las pruebas de  Diseño e Implementación del Control Interno</t>
  </si>
  <si>
    <t>Implementación o modificación de actividad de control para Mitigar el Riesgo</t>
  </si>
  <si>
    <t>Fecha de Cumplimiento de Implementación o modificación</t>
  </si>
  <si>
    <t>Gobierno Corporativo</t>
  </si>
  <si>
    <t>Los líderes son responsables y rinden cuentas por la calidad</t>
  </si>
  <si>
    <t>El CPA omita la presentación de la Declaratoria Anual de Gestión de Calidad.</t>
  </si>
  <si>
    <t>Sí</t>
  </si>
  <si>
    <t>Alta</t>
  </si>
  <si>
    <t>Media</t>
  </si>
  <si>
    <t xml:space="preserve">Presentar la declaratoria en los plazos establecidos por el Colegio </t>
  </si>
  <si>
    <t>Anual</t>
  </si>
  <si>
    <t>Documentación de la presentación de la Declaratoria Anual del Sistema de Gestión de Calidad</t>
  </si>
  <si>
    <t>Correo de recibido de la declaratoria</t>
  </si>
  <si>
    <t xml:space="preserve">Aceptable </t>
  </si>
  <si>
    <t xml:space="preserve">No aplica </t>
  </si>
  <si>
    <t>Requerimientos de ética</t>
  </si>
  <si>
    <t>El personal carece de idoneidad para realizar el encargo</t>
  </si>
  <si>
    <t>Baja</t>
  </si>
  <si>
    <t xml:space="preserve">Capacitaciones continuas de la normativa vigente </t>
  </si>
  <si>
    <t>Mensual</t>
  </si>
  <si>
    <t>Revisión del cronograma de capacitaciones establecido</t>
  </si>
  <si>
    <t>Certificados de participación o títulos</t>
  </si>
  <si>
    <t xml:space="preserve">Aceptación y Continuidad </t>
  </si>
  <si>
    <t>Aceptación de clientes sin el análisis correspondiente</t>
  </si>
  <si>
    <t>Realización del encargo</t>
  </si>
  <si>
    <t>Los equipos de trabajo conocen y cumplen con sus responsabilidades en relación con los encargos, incluida, en su caso, la responsabilidad general de los socios del compromiso de gestionar y lograr la calidad del mismo y de participar de manera suficiente y adecuada durante todo el encargo.
Los equipos del trabajo ejercen un juicio profesional adecuado y, cuando el tipo de encargo lo amerita, el escepticismo profesional.</t>
  </si>
  <si>
    <t>Que la persona CPA  responsable del encargo omita las revises del trabajo realizado por el equipo.</t>
  </si>
  <si>
    <t>Establecer un programa de trabajo incluyen las revisiones del responsable del equipo</t>
  </si>
  <si>
    <t>Diario</t>
  </si>
  <si>
    <t>Si</t>
  </si>
  <si>
    <t>Revisión del plan de trabajo</t>
  </si>
  <si>
    <t>Evidencia de las revisiones realizadas por el responsable del equipo.</t>
  </si>
  <si>
    <t>Recursos tecnológicos</t>
  </si>
  <si>
    <t>Se obtienen o desarrollan, implementan, mantienen y utilizan los recursos tecnológicos apropiados para permitir el funcionamiento del sistema de gestión de la calidad de La persona CPA de auditoría y la realización de los encargos</t>
  </si>
  <si>
    <t>Que el CPA cuente con sistemas inadecuados para el funcionamiento de la gestión de la calidad</t>
  </si>
  <si>
    <t>Información y comunicación</t>
  </si>
  <si>
    <t>El sistema de información identifica, captura, procesa y mantiene información relevante y fiable que respalda el SGC, ya sea de fuentes internas o externas</t>
  </si>
  <si>
    <t>Restringuir información relevante a personal clave, mandos medios y operativos en el desarrollo de operaciones diarios.</t>
  </si>
  <si>
    <t>Acceso de acuerdo al perfil de puesto</t>
  </si>
  <si>
    <t>Revisión de los accesos según el perfil de puesto</t>
  </si>
  <si>
    <t>Manual de puestos</t>
  </si>
  <si>
    <t>Proceso de seguimiento y corrección (requerimientos)</t>
  </si>
  <si>
    <t>Al determinar la naturaleza, oportunidad y extensión de las actividades de seguimiento, La persona CPA de auditoría deberá tomar en consideración:
a. Las razones de las valoraciones dadas a los riesgos de calidad.
b. El diseño de las respuestas.
c. El diseño del proceso de valoración de riesgos de La persona CPA y el proceso de seguimiento y corrección.
d. Los cambios en el sistema de gestión de la calidad.
e. Los resultados de las actividades de seguimiento anteriores, si dichas actividades de seguimiento anteriores continúan siendo relevantes para evaluar el sistema de gestión de la calidad de La persona CPA de auditoría, y si las acciones correctivas para abordar las deficiencias identificadas previamente fueron eficaces.
f. Otra información relevante, incluidas quejas y denuncias sobre fallas en la realización del trabajo de conformidad con las normas profesionales y con los requerimientos legales y reglamentarios aplicables o incumplimiento de las políticas o procedimientos de La persona CPA de auditoría establecidos de conformidad con esta NIGC, información de inspecciones externas e información de proveedores de servicios.</t>
  </si>
  <si>
    <t xml:space="preserve">Falta de seguimiento a las deficiencias identificadas por el Gestor de Calidad </t>
  </si>
  <si>
    <t>Parámetros utilizados para medir Riesgo</t>
  </si>
  <si>
    <t>NO BORRAR NI MODIFICAR NINGUNA CELDA DE ESTA TABLA!</t>
  </si>
  <si>
    <t>Probabilidad</t>
  </si>
  <si>
    <t>Gravedad (Impacto)</t>
  </si>
  <si>
    <t>Muy alta</t>
  </si>
  <si>
    <t>Crítico</t>
  </si>
  <si>
    <t>Muy Alta</t>
  </si>
  <si>
    <t>Muy Alto</t>
  </si>
  <si>
    <t>Alto</t>
  </si>
  <si>
    <t>Medio</t>
  </si>
  <si>
    <t>Bajo</t>
  </si>
  <si>
    <t>Muy baja</t>
  </si>
  <si>
    <t>Muy Bajo</t>
  </si>
  <si>
    <t>Criticidad</t>
  </si>
  <si>
    <t>25, 20, 16,  15</t>
  </si>
  <si>
    <t>12,  10,  9</t>
  </si>
  <si>
    <t>8, 6,  5</t>
  </si>
  <si>
    <t>4,  3,  2,  1</t>
  </si>
  <si>
    <t>Madurez</t>
  </si>
  <si>
    <t>Sin Controles</t>
  </si>
  <si>
    <t>Débil</t>
  </si>
  <si>
    <t>Nivel Cobertura</t>
  </si>
  <si>
    <t>0-25%</t>
  </si>
  <si>
    <t>26%-50%</t>
  </si>
  <si>
    <t>51-70%</t>
  </si>
  <si>
    <t>71-80%</t>
  </si>
  <si>
    <t>81-100%</t>
  </si>
  <si>
    <t>Falta de supervisión del CPA de su equipo de trabajo</t>
  </si>
  <si>
    <t>Probabilidad de Ocurrencia</t>
  </si>
  <si>
    <t>SI</t>
  </si>
  <si>
    <t>La persona CPA y su personal cumplen con sus responsabilidades en relación con los requerimientos de ética aplicables a los que están sujetos la persona CPA de auditoría y los encargos de la persona CPA</t>
  </si>
  <si>
    <t>Carencia de un plan de rotación del personal para mantener la independencia</t>
  </si>
  <si>
    <t>Los juicios de la persona CPA de auditoría sobre si aceptar o continuar una relación con un cliente o un encargo específico son adecuados en función de:
a. La información obtenida sobre la naturaleza y circunstancias del encargo y la integridad y valores éticos del cliente (incluida la dirección y, en su caso, los responsables del gobierno de la entidad) que sea suficiente para respaldar dichos juicios.
b. La capacidad de la persona CPA de auditoría para realizar el encargo de conformidad con las normas profesionales y los requerimientos legales y reglamentarios aplicables.</t>
  </si>
  <si>
    <t>Información incorrecta suministrada por el cliente</t>
  </si>
  <si>
    <t>Juicio profesional inadecuado</t>
  </si>
  <si>
    <t>Actividad de control que mitiga el Riesgo</t>
  </si>
  <si>
    <t>Reuniones de supervisión regulares</t>
  </si>
  <si>
    <t>Minutas de las reuniones realizadas</t>
  </si>
  <si>
    <t>Cumplimiento de las reuniones programadas</t>
  </si>
  <si>
    <t>Plan de rotación de personal</t>
  </si>
  <si>
    <t>Cumplimiento del plan de rotación del personaal</t>
  </si>
  <si>
    <t>Descripción del plan de rotación del personal</t>
  </si>
  <si>
    <t>Políticas y procedimientos claros de todos los procesos</t>
  </si>
  <si>
    <t>Documentación de las políticas y procedimientos</t>
  </si>
  <si>
    <t>Constante evaluación y selección de los sistemas utilizados</t>
  </si>
  <si>
    <t>Pruebas de conformidad y adecuación</t>
  </si>
  <si>
    <t>Informe de las pruebas de conformidad y adecuación</t>
  </si>
  <si>
    <t>Inadeacuda integración de datos</t>
  </si>
  <si>
    <t>Pruebas continuas de integración de datos</t>
  </si>
  <si>
    <t>Revisión de los informes de las pruebas continuas</t>
  </si>
  <si>
    <t>Verificación de los resultadoss de las pruebas</t>
  </si>
  <si>
    <t>Seguimiento oportuno de las deficiencias indentificadas</t>
  </si>
  <si>
    <t>Proceso de revisión del gestor de calidad</t>
  </si>
  <si>
    <t>Documentación de respaldo de la revisión del gestor</t>
  </si>
  <si>
    <t xml:space="preserve">La persona CPA carece de antecedentes de realización de procesos de monitoreo, seguimiento y corrección previo a la entrada en vigencia de la norma. </t>
  </si>
  <si>
    <t>Capacitaciones continuas brindadas por el Colegio con respecto a las normas de gestión de calidad</t>
  </si>
  <si>
    <t>Restringuir información relevante al personal clave, mandos medios y operativos en el desarrollo de operaciones diarios.</t>
  </si>
  <si>
    <t>Identificar, evaluar y tomar decisiones sobre los riesgos identificados en cada una de las áreas del (indicar nombre del CPA o Despacho)</t>
  </si>
  <si>
    <t>Valor Inherente</t>
  </si>
  <si>
    <t>Control</t>
  </si>
  <si>
    <t>DECA</t>
  </si>
  <si>
    <t>D</t>
  </si>
  <si>
    <t>E</t>
  </si>
  <si>
    <t>C</t>
  </si>
  <si>
    <t>A</t>
  </si>
  <si>
    <t>TOTAL</t>
  </si>
  <si>
    <t>Probabilidad Inherente</t>
  </si>
  <si>
    <t>Impacto Inherente</t>
  </si>
  <si>
    <t>Probabilidad x Impacto</t>
  </si>
  <si>
    <t>Valor Residual</t>
  </si>
  <si>
    <t>Resultado Valor Residual</t>
  </si>
  <si>
    <t>Actividad N°2 Valoración del Riesgo información a completar por Cada Área</t>
  </si>
  <si>
    <t>Total de Riesgo Residual</t>
  </si>
  <si>
    <t xml:space="preserve">Indicar 1 si exixte </t>
  </si>
  <si>
    <t>Indicar 0 si no existe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</si>
</sst>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name val="Times New Roman"/>
      <family val="1"/>
    </font>
    <font>
      <sz val="9.5"/>
      <name val="Times New Roman"/>
      <family val="1"/>
    </font>
    <font>
      <sz val="10"/>
      <name val="Times New Roman"/>
      <family val="1"/>
    </font>
    <font>
      <sz val="10"/>
      <name val="Arial"/>
      <family val="2"/>
    </font>
    <font>
      <sz val="12"/>
      <name val="Times New Roman"/>
      <family val="1"/>
    </font>
    <font>
      <b/>
      <sz val="16"/>
      <name val="Times New Roman"/>
      <family val="1"/>
    </font>
    <font>
      <b/>
      <sz val="12"/>
      <name val="Times New Roman"/>
      <family val="1"/>
    </font>
    <font>
      <b/>
      <sz val="18"/>
      <name val="Times New Roman"/>
      <family val="1"/>
    </font>
    <font>
      <b/>
      <sz val="14"/>
      <color rgb="FFFF0000"/>
      <name val="Times New Roman"/>
      <family val="1"/>
    </font>
    <font>
      <b/>
      <sz val="14"/>
      <name val="Times New Roman"/>
      <family val="1"/>
    </font>
    <font>
      <sz val="11"/>
      <color rgb="FFFF0000"/>
      <name val="Times New Roman"/>
      <family val="1"/>
    </font>
    <font>
      <sz val="24"/>
      <color rgb="FFFF0000"/>
      <name val="Times New Roman"/>
      <family val="1"/>
    </font>
    <font>
      <b/>
      <sz val="12"/>
      <color rgb="FFFF0000"/>
      <name val="Times New Roman"/>
      <family val="1"/>
    </font>
    <font>
      <b/>
      <sz val="14"/>
      <color theme="0"/>
      <name val="Times New Roman"/>
      <family val="1"/>
    </font>
    <font>
      <b/>
      <sz val="11"/>
      <name val="Times New Roman"/>
      <family val="1"/>
    </font>
    <font>
      <b/>
      <sz val="11"/>
      <color theme="0"/>
      <name val="Times New Roman"/>
      <family val="1"/>
    </font>
    <font>
      <b/>
      <i/>
      <sz val="9.9"/>
      <color theme="0"/>
      <name val="Times New Roman"/>
      <family val="1"/>
    </font>
    <font>
      <b/>
      <sz val="11"/>
      <color rgb="FFFF0000"/>
      <name val="Times New Roman"/>
      <family val="1"/>
    </font>
    <font>
      <sz val="11"/>
      <color theme="1"/>
      <name val="Times New Roman"/>
      <family val="1"/>
    </font>
    <font>
      <b/>
      <sz val="9"/>
      <color indexed="81"/>
      <name val="Tahoma"/>
      <charset val="1"/>
    </font>
    <font>
      <b/>
      <sz val="15"/>
      <color theme="1"/>
      <name val="Calibri"/>
      <family val="2"/>
      <scheme val="minor"/>
    </font>
    <font>
      <sz val="15"/>
      <color theme="1"/>
      <name val="Calibri"/>
      <family val="2"/>
      <scheme val="minor"/>
    </font>
    <font>
      <sz val="15"/>
      <color rgb="FFFF0000"/>
      <name val="Calibri"/>
      <family val="2"/>
      <scheme val="minor"/>
    </font>
    <font>
      <b/>
      <sz val="15"/>
      <color rgb="FF000000"/>
      <name val="Arial"/>
      <family val="2"/>
    </font>
    <font>
      <sz val="15"/>
      <color rgb="FF000000"/>
      <name val="Arial"/>
      <family val="2"/>
    </font>
    <font>
      <b/>
      <sz val="15"/>
      <color rgb="FFFFFFFF"/>
      <name val="Arial"/>
      <family val="2"/>
    </font>
    <font>
      <sz val="10"/>
      <name val="Arial"/>
    </font>
    <font>
      <b/>
      <sz val="18"/>
      <color theme="3"/>
      <name val="Times New Roman"/>
      <family val="1"/>
    </font>
    <font>
      <sz val="9"/>
      <color indexed="81"/>
      <name val="Tahoma"/>
      <family val="2"/>
    </font>
    <font>
      <b/>
      <sz val="9"/>
      <color indexed="81"/>
      <name val="Tahoma"/>
      <family val="2"/>
    </font>
    <font>
      <b/>
      <sz val="10"/>
      <color theme="0"/>
      <name val="Arial"/>
      <family val="2"/>
    </font>
    <font>
      <b/>
      <sz val="11"/>
      <color theme="1"/>
      <name val="Times New Roman"/>
      <family val="1"/>
    </font>
    <font>
      <b/>
      <sz val="9"/>
      <color theme="0"/>
      <name val="Arial"/>
      <family val="2"/>
    </font>
    <font>
      <b/>
      <sz val="11"/>
      <color rgb="FF000000"/>
      <name val="Times New Roman"/>
      <family val="1"/>
    </font>
  </fonts>
  <fills count="1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theme="2" tint="-0.249977111117893"/>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9933"/>
        <bgColor indexed="64"/>
      </patternFill>
    </fill>
    <fill>
      <patternFill patternType="solid">
        <fgColor rgb="FF92D050"/>
        <bgColor indexed="64"/>
      </patternFill>
    </fill>
    <fill>
      <patternFill patternType="solid">
        <fgColor rgb="FF006600"/>
        <bgColor indexed="64"/>
      </patternFill>
    </fill>
    <fill>
      <patternFill patternType="solid">
        <fgColor rgb="FFFF6600"/>
        <bgColor indexed="64"/>
      </patternFill>
    </fill>
    <fill>
      <patternFill patternType="solid">
        <fgColor rgb="FF009900"/>
        <bgColor indexed="64"/>
      </patternFill>
    </fill>
    <fill>
      <patternFill patternType="solid">
        <fgColor theme="4" tint="-0.499984740745262"/>
        <bgColor indexed="64"/>
      </patternFill>
    </fill>
    <fill>
      <patternFill patternType="solid">
        <fgColor rgb="FF00B050"/>
        <bgColor indexed="64"/>
      </patternFill>
    </fill>
    <fill>
      <patternFill patternType="solid">
        <fgColor rgb="FF002060"/>
        <bgColor indexed="64"/>
      </patternFill>
    </fill>
    <fill>
      <patternFill patternType="solid">
        <fgColor theme="4"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style="thin">
        <color auto="1"/>
      </bottom>
      <diagonal/>
    </border>
    <border>
      <left style="thin">
        <color indexed="64"/>
      </left>
      <right style="thin">
        <color indexed="64"/>
      </right>
      <top/>
      <bottom/>
      <diagonal/>
    </border>
    <border>
      <left/>
      <right style="thin">
        <color auto="1"/>
      </right>
      <top style="thin">
        <color auto="1"/>
      </top>
      <bottom/>
      <diagonal/>
    </border>
    <border>
      <left/>
      <right style="thin">
        <color auto="1"/>
      </right>
      <top/>
      <bottom/>
      <diagonal/>
    </border>
    <border>
      <left/>
      <right style="thin">
        <color auto="1"/>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auto="1"/>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8">
    <xf numFmtId="0" fontId="0" fillId="0" borderId="0"/>
    <xf numFmtId="0" fontId="1" fillId="0" borderId="0"/>
    <xf numFmtId="0" fontId="6" fillId="0" borderId="0"/>
    <xf numFmtId="0" fontId="6" fillId="0" borderId="0"/>
    <xf numFmtId="0" fontId="1" fillId="0" borderId="0"/>
    <xf numFmtId="0" fontId="1" fillId="0" borderId="0"/>
    <xf numFmtId="0" fontId="1" fillId="0" borderId="0"/>
    <xf numFmtId="0" fontId="29" fillId="0" borderId="0"/>
    <xf numFmtId="9" fontId="6"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cellStyleXfs>
  <cellXfs count="178">
    <xf numFmtId="0" fontId="0" fillId="0" borderId="0" xfId="0"/>
    <xf numFmtId="0" fontId="3" fillId="0" borderId="0" xfId="1" applyFont="1"/>
    <xf numFmtId="0" fontId="3" fillId="0" borderId="0" xfId="1" applyFont="1" applyAlignment="1">
      <alignment horizontal="left" vertical="center"/>
    </xf>
    <xf numFmtId="0" fontId="3" fillId="0" borderId="0" xfId="1" applyFont="1" applyAlignment="1">
      <alignment horizontal="center" vertical="center"/>
    </xf>
    <xf numFmtId="0" fontId="4" fillId="0" borderId="0" xfId="1" applyFont="1"/>
    <xf numFmtId="0" fontId="4" fillId="0" borderId="0" xfId="1" applyFont="1" applyAlignment="1">
      <alignment horizontal="left" vertical="top" wrapText="1"/>
    </xf>
    <xf numFmtId="0" fontId="17" fillId="0" borderId="0" xfId="1" applyFont="1" applyAlignment="1">
      <alignment horizontal="center" vertical="center" wrapText="1"/>
    </xf>
    <xf numFmtId="0" fontId="3" fillId="0" borderId="0" xfId="1" applyFont="1" applyAlignment="1">
      <alignment horizontal="left" vertical="top" wrapText="1"/>
    </xf>
    <xf numFmtId="0" fontId="3" fillId="0" borderId="12" xfId="1" applyFont="1" applyBorder="1"/>
    <xf numFmtId="0" fontId="3" fillId="8" borderId="0" xfId="1" applyFont="1" applyFill="1"/>
    <xf numFmtId="0" fontId="3" fillId="8" borderId="0" xfId="1" applyFont="1" applyFill="1" applyAlignment="1">
      <alignment horizontal="left" vertical="center"/>
    </xf>
    <xf numFmtId="0" fontId="4" fillId="8" borderId="0" xfId="1" applyFont="1" applyFill="1"/>
    <xf numFmtId="0" fontId="5" fillId="8" borderId="0" xfId="0" applyFont="1" applyFill="1"/>
    <xf numFmtId="0" fontId="5" fillId="8" borderId="0" xfId="0" applyFont="1" applyFill="1" applyAlignment="1">
      <alignment horizontal="center" vertical="center"/>
    </xf>
    <xf numFmtId="0" fontId="7" fillId="8" borderId="0" xfId="0" applyFont="1" applyFill="1"/>
    <xf numFmtId="0" fontId="8" fillId="8" borderId="0" xfId="0" applyFont="1" applyFill="1"/>
    <xf numFmtId="3" fontId="7" fillId="8" borderId="0" xfId="2" applyNumberFormat="1" applyFont="1" applyFill="1" applyAlignment="1">
      <alignment horizontal="left" vertical="center"/>
    </xf>
    <xf numFmtId="0" fontId="9" fillId="8" borderId="0" xfId="0" applyFont="1" applyFill="1"/>
    <xf numFmtId="0" fontId="9" fillId="8" borderId="0" xfId="0" applyFont="1" applyFill="1" applyAlignment="1">
      <alignment horizontal="center" vertical="center"/>
    </xf>
    <xf numFmtId="0" fontId="4" fillId="8" borderId="0" xfId="1" applyFont="1" applyFill="1" applyAlignment="1">
      <alignment horizontal="left" vertical="top" wrapText="1"/>
    </xf>
    <xf numFmtId="0" fontId="4" fillId="8" borderId="0" xfId="1" applyFont="1" applyFill="1" applyAlignment="1">
      <alignment horizontal="left" vertical="center" wrapText="1"/>
    </xf>
    <xf numFmtId="0" fontId="4" fillId="8" borderId="0" xfId="1" applyFont="1" applyFill="1" applyAlignment="1">
      <alignment horizontal="center" vertical="center" wrapText="1"/>
    </xf>
    <xf numFmtId="0" fontId="10" fillId="8" borderId="0" xfId="1" applyFont="1" applyFill="1" applyAlignment="1">
      <alignment horizontal="left" vertical="top" wrapText="1"/>
    </xf>
    <xf numFmtId="0" fontId="7" fillId="8" borderId="0" xfId="1" applyFont="1" applyFill="1" applyAlignment="1">
      <alignment horizontal="left" vertical="top" wrapText="1"/>
    </xf>
    <xf numFmtId="0" fontId="11" fillId="8" borderId="0" xfId="1" applyFont="1" applyFill="1" applyAlignment="1">
      <alignment vertical="center"/>
    </xf>
    <xf numFmtId="0" fontId="17" fillId="8" borderId="0" xfId="1" applyFont="1" applyFill="1" applyAlignment="1">
      <alignment horizontal="center" vertical="center" wrapText="1"/>
    </xf>
    <xf numFmtId="0" fontId="3" fillId="8" borderId="0" xfId="1" applyFont="1" applyFill="1" applyAlignment="1">
      <alignment horizontal="left" vertical="top" wrapText="1"/>
    </xf>
    <xf numFmtId="0" fontId="13" fillId="8" borderId="0" xfId="1" applyFont="1" applyFill="1" applyAlignment="1">
      <alignment horizontal="left" vertical="top" wrapText="1"/>
    </xf>
    <xf numFmtId="0" fontId="13" fillId="8" borderId="0" xfId="1" applyFont="1" applyFill="1" applyAlignment="1">
      <alignment horizontal="center" vertical="center" wrapText="1"/>
    </xf>
    <xf numFmtId="0" fontId="15" fillId="8" borderId="0" xfId="0" applyFont="1" applyFill="1" applyAlignment="1">
      <alignment horizontal="center" vertical="center"/>
    </xf>
    <xf numFmtId="0" fontId="23" fillId="0" borderId="0" xfId="5" applyFont="1"/>
    <xf numFmtId="0" fontId="24" fillId="0" borderId="0" xfId="5" applyFont="1"/>
    <xf numFmtId="0" fontId="24" fillId="0" borderId="2" xfId="5" applyFont="1" applyBorder="1"/>
    <xf numFmtId="0" fontId="24" fillId="0" borderId="13" xfId="5" applyFont="1" applyBorder="1"/>
    <xf numFmtId="0" fontId="24" fillId="0" borderId="14" xfId="5" applyFont="1" applyBorder="1"/>
    <xf numFmtId="0" fontId="24" fillId="0" borderId="3" xfId="5" applyFont="1" applyBorder="1"/>
    <xf numFmtId="0" fontId="27" fillId="0" borderId="15" xfId="5" applyFont="1" applyBorder="1" applyAlignment="1">
      <alignment horizontal="center" vertical="center" wrapText="1"/>
    </xf>
    <xf numFmtId="0" fontId="28" fillId="9" borderId="16" xfId="5" applyFont="1" applyFill="1" applyBorder="1" applyAlignment="1">
      <alignment horizontal="center" vertical="center" wrapText="1"/>
    </xf>
    <xf numFmtId="0" fontId="24" fillId="0" borderId="4" xfId="5" applyFont="1" applyBorder="1"/>
    <xf numFmtId="0" fontId="24" fillId="0" borderId="12" xfId="5" applyFont="1" applyBorder="1"/>
    <xf numFmtId="0" fontId="24" fillId="0" borderId="5" xfId="5" applyFont="1" applyBorder="1"/>
    <xf numFmtId="0" fontId="26" fillId="10" borderId="16" xfId="5" applyFont="1" applyFill="1" applyBorder="1" applyAlignment="1">
      <alignment horizontal="center" vertical="center" wrapText="1"/>
    </xf>
    <xf numFmtId="0" fontId="26" fillId="7" borderId="16" xfId="5" applyFont="1" applyFill="1" applyBorder="1" applyAlignment="1">
      <alignment horizontal="center" vertical="center" wrapText="1"/>
    </xf>
    <xf numFmtId="0" fontId="26" fillId="11" borderId="16" xfId="5" applyFont="1" applyFill="1" applyBorder="1" applyAlignment="1">
      <alignment horizontal="center" vertical="center" wrapText="1"/>
    </xf>
    <xf numFmtId="0" fontId="24" fillId="0" borderId="17" xfId="5" applyFont="1" applyBorder="1"/>
    <xf numFmtId="0" fontId="24" fillId="0" borderId="9" xfId="5" applyFont="1" applyBorder="1"/>
    <xf numFmtId="0" fontId="28" fillId="12" borderId="16" xfId="5" applyFont="1" applyFill="1" applyBorder="1" applyAlignment="1">
      <alignment horizontal="center" vertical="center" wrapText="1"/>
    </xf>
    <xf numFmtId="0" fontId="24" fillId="0" borderId="18" xfId="5" applyFont="1" applyBorder="1"/>
    <xf numFmtId="0" fontId="24" fillId="0" borderId="11" xfId="5" applyFont="1" applyBorder="1"/>
    <xf numFmtId="0" fontId="26" fillId="0" borderId="19" xfId="5" applyFont="1" applyBorder="1" applyAlignment="1">
      <alignment horizontal="center" vertical="center" wrapText="1"/>
    </xf>
    <xf numFmtId="0" fontId="28" fillId="9" borderId="8" xfId="5" applyFont="1" applyFill="1" applyBorder="1" applyAlignment="1">
      <alignment horizontal="center" vertical="center" wrapText="1"/>
    </xf>
    <xf numFmtId="0" fontId="26" fillId="13" borderId="8" xfId="5" applyFont="1" applyFill="1" applyBorder="1" applyAlignment="1">
      <alignment horizontal="center" vertical="center" wrapText="1"/>
    </xf>
    <xf numFmtId="0" fontId="26" fillId="7" borderId="8" xfId="5" applyFont="1" applyFill="1" applyBorder="1" applyAlignment="1">
      <alignment horizontal="center" vertical="center" wrapText="1"/>
    </xf>
    <xf numFmtId="0" fontId="28" fillId="14" borderId="8" xfId="5" applyFont="1" applyFill="1" applyBorder="1" applyAlignment="1">
      <alignment horizontal="center" vertical="center" wrapText="1"/>
    </xf>
    <xf numFmtId="0" fontId="26" fillId="0" borderId="15" xfId="5" applyFont="1" applyBorder="1" applyAlignment="1">
      <alignment horizontal="center" vertical="center" wrapText="1"/>
    </xf>
    <xf numFmtId="0" fontId="26" fillId="0" borderId="16" xfId="5" applyFont="1" applyBorder="1" applyAlignment="1">
      <alignment horizontal="center" vertical="center" wrapText="1"/>
    </xf>
    <xf numFmtId="0" fontId="24" fillId="0" borderId="20" xfId="5" applyFont="1" applyBorder="1"/>
    <xf numFmtId="0" fontId="24" fillId="0" borderId="21" xfId="5" applyFont="1" applyBorder="1"/>
    <xf numFmtId="0" fontId="24" fillId="0" borderId="22" xfId="5" applyFont="1" applyBorder="1"/>
    <xf numFmtId="0" fontId="24" fillId="0" borderId="16" xfId="5" applyFont="1" applyBorder="1"/>
    <xf numFmtId="0" fontId="28" fillId="9" borderId="19" xfId="5" applyFont="1" applyFill="1" applyBorder="1" applyAlignment="1">
      <alignment horizontal="center" vertical="center" wrapText="1"/>
    </xf>
    <xf numFmtId="0" fontId="26" fillId="11" borderId="8" xfId="5" applyFont="1" applyFill="1" applyBorder="1" applyAlignment="1">
      <alignment horizontal="center" vertical="center" wrapText="1"/>
    </xf>
    <xf numFmtId="0" fontId="28" fillId="12" borderId="8" xfId="5" applyFont="1" applyFill="1" applyBorder="1" applyAlignment="1">
      <alignment horizontal="center" vertical="center" wrapText="1"/>
    </xf>
    <xf numFmtId="0" fontId="26" fillId="0" borderId="8" xfId="5" applyFont="1" applyBorder="1" applyAlignment="1">
      <alignment horizontal="center" vertical="center" wrapText="1"/>
    </xf>
    <xf numFmtId="0" fontId="3" fillId="2" borderId="33" xfId="1" applyFont="1" applyFill="1" applyBorder="1" applyAlignment="1" applyProtection="1">
      <alignment horizontal="center" vertical="center" wrapText="1"/>
      <protection locked="0"/>
    </xf>
    <xf numFmtId="0" fontId="3" fillId="7" borderId="33" xfId="1" applyFont="1" applyFill="1" applyBorder="1" applyAlignment="1">
      <alignment horizontal="center" vertical="center" wrapText="1"/>
    </xf>
    <xf numFmtId="0" fontId="21" fillId="2" borderId="33" xfId="0" applyFont="1" applyFill="1" applyBorder="1" applyAlignment="1" applyProtection="1">
      <alignment horizontal="left" vertical="center" wrapText="1"/>
      <protection locked="0"/>
    </xf>
    <xf numFmtId="0" fontId="21" fillId="2" borderId="33" xfId="0" applyFont="1" applyFill="1" applyBorder="1" applyAlignment="1" applyProtection="1">
      <alignment horizontal="justify" vertical="center" wrapText="1"/>
      <protection locked="0"/>
    </xf>
    <xf numFmtId="0" fontId="3" fillId="2" borderId="27" xfId="1" applyFont="1" applyFill="1" applyBorder="1" applyAlignment="1" applyProtection="1">
      <alignment horizontal="center" vertical="center" wrapText="1"/>
      <protection locked="0"/>
    </xf>
    <xf numFmtId="0" fontId="3" fillId="7" borderId="35" xfId="1" applyFont="1" applyFill="1" applyBorder="1" applyAlignment="1">
      <alignment horizontal="center" vertical="center" wrapText="1"/>
    </xf>
    <xf numFmtId="0" fontId="3" fillId="2" borderId="35" xfId="1" applyFont="1" applyFill="1" applyBorder="1" applyAlignment="1" applyProtection="1">
      <alignment horizontal="left" vertical="center" wrapText="1"/>
      <protection locked="0"/>
    </xf>
    <xf numFmtId="0" fontId="3" fillId="2" borderId="35" xfId="1" applyFont="1" applyFill="1" applyBorder="1" applyAlignment="1" applyProtection="1">
      <alignment vertical="center"/>
      <protection locked="0"/>
    </xf>
    <xf numFmtId="0" fontId="18" fillId="15" borderId="10" xfId="1" applyFont="1" applyFill="1" applyBorder="1" applyAlignment="1">
      <alignment horizontal="center" vertical="center" wrapText="1"/>
    </xf>
    <xf numFmtId="0" fontId="17" fillId="2" borderId="35" xfId="1" applyFont="1" applyFill="1" applyBorder="1" applyAlignment="1" applyProtection="1">
      <alignment horizontal="center" vertical="center" wrapText="1"/>
      <protection locked="0"/>
    </xf>
    <xf numFmtId="0" fontId="17" fillId="2" borderId="33" xfId="1" applyFont="1" applyFill="1" applyBorder="1" applyAlignment="1">
      <alignment horizontal="center" vertical="center" wrapText="1"/>
    </xf>
    <xf numFmtId="0" fontId="17" fillId="2" borderId="35" xfId="1" applyFont="1" applyFill="1" applyBorder="1" applyAlignment="1">
      <alignment horizontal="center" vertical="center" wrapText="1"/>
    </xf>
    <xf numFmtId="0" fontId="17" fillId="2" borderId="33" xfId="1" applyFont="1" applyFill="1" applyBorder="1" applyAlignment="1" applyProtection="1">
      <alignment horizontal="center" vertical="center" wrapText="1"/>
      <protection locked="0"/>
    </xf>
    <xf numFmtId="0" fontId="3" fillId="2" borderId="37" xfId="1" applyFont="1" applyFill="1" applyBorder="1" applyAlignment="1" applyProtection="1">
      <alignment horizontal="center" vertical="center" wrapText="1"/>
      <protection locked="0"/>
    </xf>
    <xf numFmtId="0" fontId="3" fillId="2" borderId="35" xfId="1" applyFont="1" applyFill="1" applyBorder="1" applyAlignment="1" applyProtection="1">
      <alignment vertical="center" wrapText="1"/>
      <protection locked="0"/>
    </xf>
    <xf numFmtId="0" fontId="3" fillId="2" borderId="28" xfId="1" applyFont="1" applyFill="1" applyBorder="1" applyAlignment="1" applyProtection="1">
      <alignment horizontal="center" vertical="center" wrapText="1"/>
      <protection locked="0"/>
    </xf>
    <xf numFmtId="0" fontId="3" fillId="2" borderId="39" xfId="1" applyFont="1" applyFill="1" applyBorder="1" applyAlignment="1" applyProtection="1">
      <alignment horizontal="center" vertical="center" wrapText="1"/>
      <protection locked="0"/>
    </xf>
    <xf numFmtId="0" fontId="18" fillId="15" borderId="36" xfId="1" applyFont="1" applyFill="1" applyBorder="1" applyAlignment="1">
      <alignment horizontal="center" vertical="center" wrapText="1"/>
    </xf>
    <xf numFmtId="0" fontId="18" fillId="15" borderId="40" xfId="1" applyFont="1" applyFill="1" applyBorder="1" applyAlignment="1">
      <alignment horizontal="left" vertical="center" wrapText="1"/>
    </xf>
    <xf numFmtId="0" fontId="3" fillId="2" borderId="27" xfId="1" applyFont="1" applyFill="1" applyBorder="1" applyAlignment="1">
      <alignment horizontal="left" vertical="center" wrapText="1"/>
    </xf>
    <xf numFmtId="0" fontId="3" fillId="2" borderId="37" xfId="1" applyFont="1" applyFill="1" applyBorder="1" applyAlignment="1">
      <alignment horizontal="left" vertical="center" wrapText="1"/>
    </xf>
    <xf numFmtId="0" fontId="0" fillId="8" borderId="0" xfId="0" applyFill="1"/>
    <xf numFmtId="0" fontId="18" fillId="5" borderId="10" xfId="1" applyFont="1" applyFill="1" applyBorder="1" applyAlignment="1">
      <alignment horizontal="center" vertical="center" wrapText="1"/>
    </xf>
    <xf numFmtId="0" fontId="18" fillId="5" borderId="40" xfId="1" applyFont="1" applyFill="1" applyBorder="1" applyAlignment="1">
      <alignment horizontal="center" vertical="center" wrapText="1"/>
    </xf>
    <xf numFmtId="0" fontId="18" fillId="6" borderId="12" xfId="1" applyFont="1" applyFill="1" applyBorder="1" applyAlignment="1">
      <alignment horizontal="center" vertical="center" wrapText="1"/>
    </xf>
    <xf numFmtId="0" fontId="18" fillId="6" borderId="10" xfId="1" applyFont="1" applyFill="1" applyBorder="1" applyAlignment="1">
      <alignment horizontal="center" vertical="center" wrapText="1"/>
    </xf>
    <xf numFmtId="0" fontId="20" fillId="6" borderId="12" xfId="1" applyFont="1" applyFill="1" applyBorder="1" applyAlignment="1">
      <alignment horizontal="center" vertical="center" wrapText="1"/>
    </xf>
    <xf numFmtId="0" fontId="18" fillId="6" borderId="0" xfId="1" applyFont="1" applyFill="1" applyAlignment="1">
      <alignment horizontal="center" vertical="center" wrapText="1"/>
    </xf>
    <xf numFmtId="0" fontId="18" fillId="6" borderId="19" xfId="1" applyFont="1" applyFill="1" applyBorder="1" applyAlignment="1">
      <alignment horizontal="center" vertical="center" wrapText="1"/>
    </xf>
    <xf numFmtId="0" fontId="33" fillId="6" borderId="19" xfId="17" applyFont="1" applyFill="1" applyBorder="1" applyAlignment="1">
      <alignment horizontal="center" vertical="center"/>
    </xf>
    <xf numFmtId="0" fontId="33" fillId="6" borderId="6" xfId="17" applyFont="1" applyFill="1" applyBorder="1" applyAlignment="1">
      <alignment horizontal="center" vertical="center"/>
    </xf>
    <xf numFmtId="0" fontId="18" fillId="5" borderId="12" xfId="1" applyFont="1" applyFill="1" applyBorder="1" applyAlignment="1">
      <alignment horizontal="center" vertical="center" wrapText="1"/>
    </xf>
    <xf numFmtId="43" fontId="34" fillId="2" borderId="34" xfId="16" applyFont="1" applyFill="1" applyBorder="1" applyAlignment="1" applyProtection="1">
      <alignment horizontal="center" vertical="center" wrapText="1"/>
      <protection locked="0"/>
    </xf>
    <xf numFmtId="43" fontId="34" fillId="2" borderId="35" xfId="16" applyFont="1" applyFill="1" applyBorder="1" applyAlignment="1" applyProtection="1">
      <alignment horizontal="center" vertical="center" wrapText="1"/>
      <protection locked="0"/>
    </xf>
    <xf numFmtId="43" fontId="34" fillId="16" borderId="37" xfId="16" applyFont="1" applyFill="1" applyBorder="1" applyAlignment="1" applyProtection="1">
      <alignment horizontal="center" vertical="center" wrapText="1"/>
      <protection locked="0"/>
    </xf>
    <xf numFmtId="0" fontId="35" fillId="17" borderId="23" xfId="0" applyFont="1" applyFill="1" applyBorder="1" applyAlignment="1">
      <alignment horizontal="center" vertical="center" wrapText="1"/>
    </xf>
    <xf numFmtId="0" fontId="35" fillId="17" borderId="25" xfId="0" applyFont="1" applyFill="1" applyBorder="1" applyAlignment="1">
      <alignment horizontal="center" vertical="center" wrapText="1"/>
    </xf>
    <xf numFmtId="0" fontId="35" fillId="17" borderId="24" xfId="0" applyFont="1" applyFill="1" applyBorder="1" applyAlignment="1">
      <alignment horizontal="center" vertical="center" wrapText="1"/>
    </xf>
    <xf numFmtId="0" fontId="21" fillId="2" borderId="33" xfId="0" applyFont="1" applyFill="1" applyBorder="1" applyAlignment="1" applyProtection="1">
      <alignment horizontal="center" vertical="center" wrapText="1"/>
      <protection locked="0"/>
    </xf>
    <xf numFmtId="0" fontId="21" fillId="2" borderId="28" xfId="0" applyFont="1" applyFill="1" applyBorder="1" applyAlignment="1" applyProtection="1">
      <alignment horizontal="center" vertical="center" wrapText="1"/>
      <protection locked="0"/>
    </xf>
    <xf numFmtId="43" fontId="34" fillId="2" borderId="41" xfId="16" applyFont="1" applyFill="1" applyBorder="1" applyAlignment="1" applyProtection="1">
      <alignment horizontal="center" vertical="center" wrapText="1"/>
      <protection locked="0"/>
    </xf>
    <xf numFmtId="43" fontId="34" fillId="2" borderId="26" xfId="16" applyFont="1" applyFill="1" applyBorder="1" applyAlignment="1" applyProtection="1">
      <alignment horizontal="center" vertical="center" wrapText="1"/>
      <protection locked="0"/>
    </xf>
    <xf numFmtId="43" fontId="34" fillId="2" borderId="33" xfId="16" applyFont="1" applyFill="1" applyBorder="1" applyAlignment="1" applyProtection="1">
      <alignment horizontal="center" vertical="center" wrapText="1"/>
      <protection locked="0"/>
    </xf>
    <xf numFmtId="43" fontId="34" fillId="16" borderId="27" xfId="16" applyFont="1" applyFill="1" applyBorder="1" applyAlignment="1" applyProtection="1">
      <alignment horizontal="center" vertical="center" wrapText="1"/>
      <protection locked="0"/>
    </xf>
    <xf numFmtId="0" fontId="3" fillId="2" borderId="35" xfId="1" applyFont="1" applyFill="1" applyBorder="1" applyAlignment="1" applyProtection="1">
      <alignment horizontal="center" vertical="center" wrapText="1"/>
      <protection locked="0"/>
    </xf>
    <xf numFmtId="43" fontId="34" fillId="2" borderId="22" xfId="16" applyFont="1" applyFill="1" applyBorder="1" applyAlignment="1" applyProtection="1">
      <alignment horizontal="center" vertical="center" wrapText="1"/>
      <protection locked="0"/>
    </xf>
    <xf numFmtId="43" fontId="17" fillId="7" borderId="37" xfId="16" applyFont="1" applyFill="1" applyBorder="1" applyAlignment="1" applyProtection="1">
      <alignment horizontal="center" vertical="center" wrapText="1"/>
      <protection locked="0"/>
    </xf>
    <xf numFmtId="0" fontId="3" fillId="8" borderId="29" xfId="1" applyFont="1" applyFill="1" applyBorder="1" applyAlignment="1">
      <alignment horizontal="left" vertical="center" wrapText="1"/>
    </xf>
    <xf numFmtId="0" fontId="17" fillId="8" borderId="28" xfId="1" applyFont="1" applyFill="1" applyBorder="1" applyAlignment="1" applyProtection="1">
      <alignment horizontal="center" vertical="center" wrapText="1"/>
      <protection locked="0"/>
    </xf>
    <xf numFmtId="0" fontId="17" fillId="0" borderId="31" xfId="1" applyFont="1" applyBorder="1" applyAlignment="1" applyProtection="1">
      <alignment horizontal="center" vertical="center" wrapText="1"/>
      <protection locked="0"/>
    </xf>
    <xf numFmtId="0" fontId="17" fillId="0" borderId="33" xfId="1" applyFont="1" applyBorder="1" applyAlignment="1">
      <alignment horizontal="center" vertical="center" wrapText="1"/>
    </xf>
    <xf numFmtId="0" fontId="3" fillId="0" borderId="33" xfId="1" applyFont="1" applyBorder="1" applyAlignment="1" applyProtection="1">
      <alignment horizontal="left" vertical="center" wrapText="1"/>
      <protection locked="0"/>
    </xf>
    <xf numFmtId="0" fontId="3" fillId="0" borderId="33" xfId="1" applyFont="1" applyBorder="1" applyAlignment="1" applyProtection="1">
      <alignment horizontal="center" vertical="center" wrapText="1"/>
      <protection locked="0"/>
    </xf>
    <xf numFmtId="0" fontId="3" fillId="0" borderId="28" xfId="1" applyFont="1" applyBorder="1" applyAlignment="1" applyProtection="1">
      <alignment horizontal="center" vertical="center" wrapText="1"/>
      <protection locked="0"/>
    </xf>
    <xf numFmtId="0" fontId="3" fillId="0" borderId="29" xfId="1" applyFont="1" applyBorder="1" applyAlignment="1" applyProtection="1">
      <alignment horizontal="center" vertical="center" wrapText="1"/>
      <protection locked="0"/>
    </xf>
    <xf numFmtId="0" fontId="3" fillId="0" borderId="27" xfId="1" applyFont="1" applyBorder="1" applyAlignment="1" applyProtection="1">
      <alignment horizontal="center" vertical="center" wrapText="1"/>
      <protection locked="0"/>
    </xf>
    <xf numFmtId="0" fontId="3" fillId="8" borderId="37" xfId="1" applyFont="1" applyFill="1" applyBorder="1" applyAlignment="1">
      <alignment horizontal="left" vertical="center" wrapText="1"/>
    </xf>
    <xf numFmtId="0" fontId="17" fillId="8" borderId="39" xfId="1" applyFont="1" applyFill="1" applyBorder="1" applyAlignment="1" applyProtection="1">
      <alignment horizontal="center" vertical="center" wrapText="1"/>
      <protection locked="0"/>
    </xf>
    <xf numFmtId="0" fontId="17" fillId="0" borderId="35" xfId="1" applyFont="1" applyBorder="1" applyAlignment="1" applyProtection="1">
      <alignment horizontal="center" vertical="center" wrapText="1"/>
      <protection locked="0"/>
    </xf>
    <xf numFmtId="0" fontId="17" fillId="0" borderId="35" xfId="1" applyFont="1" applyBorder="1" applyAlignment="1">
      <alignment horizontal="center" vertical="center" wrapText="1"/>
    </xf>
    <xf numFmtId="0" fontId="3" fillId="0" borderId="35" xfId="1" applyFont="1" applyBorder="1" applyAlignment="1" applyProtection="1">
      <alignment horizontal="left" vertical="center" wrapText="1"/>
      <protection locked="0"/>
    </xf>
    <xf numFmtId="0" fontId="3" fillId="0" borderId="35" xfId="1" applyFont="1" applyBorder="1" applyAlignment="1" applyProtection="1">
      <alignment horizontal="center" vertical="center" wrapText="1"/>
      <protection locked="0"/>
    </xf>
    <xf numFmtId="0" fontId="3" fillId="0" borderId="39" xfId="1" applyFont="1" applyBorder="1" applyAlignment="1" applyProtection="1">
      <alignment horizontal="center" vertical="center" wrapText="1"/>
      <protection locked="0"/>
    </xf>
    <xf numFmtId="0" fontId="3" fillId="0" borderId="37" xfId="1" applyFont="1" applyBorder="1" applyAlignment="1" applyProtection="1">
      <alignment horizontal="center" vertical="center" wrapText="1"/>
      <protection locked="0"/>
    </xf>
    <xf numFmtId="0" fontId="36" fillId="10" borderId="27" xfId="5" applyFont="1" applyFill="1" applyBorder="1" applyAlignment="1">
      <alignment horizontal="center" vertical="center" wrapText="1"/>
    </xf>
    <xf numFmtId="43" fontId="34" fillId="7" borderId="27" xfId="16" applyFont="1" applyFill="1" applyBorder="1" applyAlignment="1" applyProtection="1">
      <alignment horizontal="center" vertical="center" wrapText="1"/>
      <protection locked="0"/>
    </xf>
    <xf numFmtId="0" fontId="3" fillId="0" borderId="28" xfId="1" applyFont="1" applyBorder="1" applyAlignment="1" applyProtection="1">
      <alignment horizontal="left" vertical="top" wrapText="1"/>
      <protection locked="0"/>
    </xf>
    <xf numFmtId="0" fontId="3" fillId="0" borderId="27" xfId="1" applyFont="1" applyBorder="1" applyAlignment="1" applyProtection="1">
      <alignment horizontal="center" vertical="top" wrapText="1"/>
      <protection locked="0"/>
    </xf>
    <xf numFmtId="0" fontId="3" fillId="0" borderId="28" xfId="1" applyFont="1" applyBorder="1" applyAlignment="1" applyProtection="1">
      <alignment horizontal="center" vertical="top" wrapText="1"/>
      <protection locked="0"/>
    </xf>
    <xf numFmtId="43" fontId="13" fillId="8" borderId="0" xfId="16" applyFont="1" applyFill="1" applyAlignment="1">
      <alignment horizontal="center" vertical="center" wrapText="1"/>
    </xf>
    <xf numFmtId="0" fontId="23" fillId="0" borderId="8" xfId="5" applyFont="1" applyBorder="1" applyAlignment="1">
      <alignment horizontal="center" vertical="center"/>
    </xf>
    <xf numFmtId="43" fontId="17" fillId="7" borderId="19" xfId="1" applyNumberFormat="1" applyFont="1" applyFill="1" applyBorder="1" applyAlignment="1">
      <alignment horizontal="center" vertical="center" wrapText="1"/>
    </xf>
    <xf numFmtId="0" fontId="16" fillId="15" borderId="6" xfId="1" applyFont="1" applyFill="1" applyBorder="1" applyAlignment="1">
      <alignment horizontal="center" vertical="center"/>
    </xf>
    <xf numFmtId="0" fontId="16" fillId="15" borderId="7" xfId="1" applyFont="1" applyFill="1" applyBorder="1" applyAlignment="1">
      <alignment horizontal="center" vertical="center"/>
    </xf>
    <xf numFmtId="0" fontId="16" fillId="15" borderId="8" xfId="1" applyFont="1" applyFill="1" applyBorder="1" applyAlignment="1">
      <alignment horizontal="center" vertical="center"/>
    </xf>
    <xf numFmtId="0" fontId="16" fillId="5" borderId="6" xfId="1" applyFont="1" applyFill="1" applyBorder="1" applyAlignment="1">
      <alignment horizontal="center" vertical="center"/>
    </xf>
    <xf numFmtId="0" fontId="16" fillId="5" borderId="7" xfId="1" applyFont="1" applyFill="1" applyBorder="1" applyAlignment="1">
      <alignment horizontal="center" vertical="center"/>
    </xf>
    <xf numFmtId="0" fontId="16" fillId="5" borderId="8" xfId="1" applyFont="1" applyFill="1" applyBorder="1" applyAlignment="1">
      <alignment horizontal="center" vertical="center"/>
    </xf>
    <xf numFmtId="0" fontId="16" fillId="6" borderId="7" xfId="1" applyFont="1" applyFill="1" applyBorder="1" applyAlignment="1">
      <alignment horizontal="center" wrapText="1"/>
    </xf>
    <xf numFmtId="0" fontId="16" fillId="6" borderId="8" xfId="1" applyFont="1" applyFill="1" applyBorder="1" applyAlignment="1">
      <alignment horizontal="center" wrapText="1"/>
    </xf>
    <xf numFmtId="0" fontId="30" fillId="8" borderId="0" xfId="0" applyFont="1" applyFill="1" applyAlignment="1" applyProtection="1">
      <alignment horizontal="center"/>
      <protection locked="0"/>
    </xf>
    <xf numFmtId="0" fontId="7" fillId="2" borderId="1" xfId="1" applyFont="1" applyFill="1" applyBorder="1" applyAlignment="1">
      <alignment horizontal="center" vertical="center" wrapText="1"/>
    </xf>
    <xf numFmtId="0" fontId="12" fillId="8" borderId="0" xfId="0" applyFont="1" applyFill="1" applyAlignment="1">
      <alignment horizontal="left" vertical="center" readingOrder="1"/>
    </xf>
    <xf numFmtId="0" fontId="14" fillId="8" borderId="0" xfId="3" applyFont="1" applyFill="1" applyAlignment="1">
      <alignment horizontal="center"/>
    </xf>
    <xf numFmtId="0" fontId="14" fillId="8" borderId="0" xfId="0" applyFont="1" applyFill="1" applyAlignment="1">
      <alignment horizontal="center"/>
    </xf>
    <xf numFmtId="0" fontId="11" fillId="4" borderId="6" xfId="1" applyFont="1" applyFill="1" applyBorder="1" applyAlignment="1">
      <alignment horizontal="center" vertical="center"/>
    </xf>
    <xf numFmtId="0" fontId="11" fillId="4" borderId="7" xfId="1" applyFont="1" applyFill="1" applyBorder="1" applyAlignment="1">
      <alignment horizontal="center" vertical="center"/>
    </xf>
    <xf numFmtId="0" fontId="11" fillId="4" borderId="30" xfId="1" applyFont="1" applyFill="1" applyBorder="1" applyAlignment="1">
      <alignment horizontal="center" vertical="center"/>
    </xf>
    <xf numFmtId="0" fontId="11" fillId="4" borderId="31" xfId="1" applyFont="1" applyFill="1" applyBorder="1" applyAlignment="1">
      <alignment horizontal="center" vertical="center"/>
    </xf>
    <xf numFmtId="0" fontId="11" fillId="4" borderId="29" xfId="1" applyFont="1" applyFill="1" applyBorder="1" applyAlignment="1">
      <alignment horizontal="center" vertical="center"/>
    </xf>
    <xf numFmtId="0" fontId="11" fillId="4" borderId="8" xfId="1" applyFont="1" applyFill="1" applyBorder="1" applyAlignment="1">
      <alignment horizontal="center" vertical="center"/>
    </xf>
    <xf numFmtId="0" fontId="17" fillId="18" borderId="6" xfId="1" applyFont="1" applyFill="1" applyBorder="1" applyAlignment="1">
      <alignment horizontal="center" vertical="center" wrapText="1"/>
    </xf>
    <xf numFmtId="0" fontId="17" fillId="18" borderId="8" xfId="1" applyFont="1" applyFill="1" applyBorder="1" applyAlignment="1">
      <alignment horizontal="center" vertical="center" wrapText="1"/>
    </xf>
    <xf numFmtId="0" fontId="13" fillId="8" borderId="2" xfId="1" applyFont="1" applyFill="1" applyBorder="1" applyAlignment="1">
      <alignment horizontal="center" vertical="center" wrapText="1"/>
    </xf>
    <xf numFmtId="0" fontId="13" fillId="8" borderId="14" xfId="1" applyFont="1" applyFill="1" applyBorder="1" applyAlignment="1">
      <alignment horizontal="center" vertical="center" wrapText="1"/>
    </xf>
    <xf numFmtId="0" fontId="13" fillId="8" borderId="3" xfId="1" applyFont="1" applyFill="1" applyBorder="1" applyAlignment="1">
      <alignment horizontal="center" vertical="center" wrapText="1"/>
    </xf>
    <xf numFmtId="0" fontId="13" fillId="8" borderId="20" xfId="1" applyFont="1" applyFill="1" applyBorder="1" applyAlignment="1">
      <alignment horizontal="center" vertical="center" wrapText="1"/>
    </xf>
    <xf numFmtId="0" fontId="13" fillId="8" borderId="22" xfId="1" applyFont="1" applyFill="1" applyBorder="1" applyAlignment="1">
      <alignment horizontal="center" vertical="center" wrapText="1"/>
    </xf>
    <xf numFmtId="0" fontId="13" fillId="8" borderId="16" xfId="1" applyFont="1" applyFill="1" applyBorder="1" applyAlignment="1">
      <alignment horizontal="center" vertical="center" wrapText="1"/>
    </xf>
    <xf numFmtId="0" fontId="2" fillId="2" borderId="33" xfId="4" applyFont="1" applyFill="1" applyBorder="1" applyAlignment="1">
      <alignment horizontal="center" vertical="center" wrapText="1"/>
    </xf>
    <xf numFmtId="0" fontId="2" fillId="2" borderId="35" xfId="4" applyFont="1" applyFill="1" applyBorder="1" applyAlignment="1">
      <alignment horizontal="center" vertical="center" wrapText="1"/>
    </xf>
    <xf numFmtId="0" fontId="17" fillId="2" borderId="26" xfId="1" applyFont="1" applyFill="1" applyBorder="1" applyAlignment="1">
      <alignment horizontal="center" vertical="center" textRotation="90" wrapText="1"/>
    </xf>
    <xf numFmtId="0" fontId="17" fillId="2" borderId="34" xfId="1" applyFont="1" applyFill="1" applyBorder="1" applyAlignment="1">
      <alignment horizontal="center" vertical="center" textRotation="90" wrapText="1"/>
    </xf>
    <xf numFmtId="0" fontId="17" fillId="8" borderId="31" xfId="1" applyFont="1" applyFill="1" applyBorder="1" applyAlignment="1">
      <alignment horizontal="center" vertical="center" wrapText="1"/>
    </xf>
    <xf numFmtId="0" fontId="17" fillId="8" borderId="43" xfId="1" applyFont="1" applyFill="1" applyBorder="1" applyAlignment="1">
      <alignment horizontal="center" vertical="center" wrapText="1"/>
    </xf>
    <xf numFmtId="0" fontId="17" fillId="0" borderId="30" xfId="1" applyFont="1" applyBorder="1" applyAlignment="1">
      <alignment horizontal="center" vertical="center" textRotation="90" wrapText="1"/>
    </xf>
    <xf numFmtId="0" fontId="17" fillId="0" borderId="42" xfId="1" applyFont="1" applyBorder="1" applyAlignment="1">
      <alignment horizontal="center" vertical="center" textRotation="90" wrapText="1"/>
    </xf>
    <xf numFmtId="0" fontId="17" fillId="2" borderId="32" xfId="1" applyFont="1" applyFill="1" applyBorder="1" applyAlignment="1">
      <alignment horizontal="center" vertical="center" textRotation="90" wrapText="1"/>
    </xf>
    <xf numFmtId="0" fontId="17" fillId="2" borderId="38" xfId="1" applyFont="1" applyFill="1" applyBorder="1" applyAlignment="1">
      <alignment horizontal="center" vertical="center" textRotation="90" wrapText="1"/>
    </xf>
    <xf numFmtId="0" fontId="2" fillId="2" borderId="26" xfId="4" applyFont="1" applyFill="1" applyBorder="1" applyAlignment="1">
      <alignment horizontal="center" vertical="center" wrapText="1"/>
    </xf>
    <xf numFmtId="0" fontId="2" fillId="2" borderId="34" xfId="4" applyFont="1" applyFill="1" applyBorder="1" applyAlignment="1">
      <alignment horizontal="center" vertical="center" wrapText="1"/>
    </xf>
    <xf numFmtId="0" fontId="25" fillId="7" borderId="0" xfId="5" applyFont="1" applyFill="1" applyAlignment="1">
      <alignment horizontal="center"/>
    </xf>
    <xf numFmtId="0" fontId="26" fillId="3" borderId="6" xfId="5" applyFont="1" applyFill="1" applyBorder="1" applyAlignment="1">
      <alignment horizontal="center" vertical="center" wrapText="1"/>
    </xf>
    <xf numFmtId="0" fontId="26" fillId="3" borderId="8" xfId="5" applyFont="1" applyFill="1" applyBorder="1" applyAlignment="1">
      <alignment horizontal="center" vertical="center" wrapText="1"/>
    </xf>
  </cellXfs>
  <cellStyles count="18">
    <cellStyle name="Millares" xfId="16" builtinId="3"/>
    <cellStyle name="Normal" xfId="0" builtinId="0"/>
    <cellStyle name="Normal 2" xfId="9" xr:uid="{44FE5302-FD4C-4317-8990-25E9F7CBFC8A}"/>
    <cellStyle name="Normal 2 2" xfId="3" xr:uid="{10CBF60C-4BEA-410A-979E-2DEB750DEDA7}"/>
    <cellStyle name="Normal 2 3" xfId="4" xr:uid="{E9D4A717-3CF2-4D39-8366-08042A4288C1}"/>
    <cellStyle name="Normal 3" xfId="6" xr:uid="{11E32036-CF6B-4F3E-A218-6C5BEBC22108}"/>
    <cellStyle name="Normal 3 2" xfId="13" xr:uid="{8E1D3414-F313-4E62-9166-D22702FDC732}"/>
    <cellStyle name="Normal 4" xfId="5" xr:uid="{83CBD810-9370-42F2-95B3-6D1B1556CEA3}"/>
    <cellStyle name="Normal 4 2" xfId="12" xr:uid="{D5BC39BA-3FAC-4093-898E-CCD8BA8B0BBE}"/>
    <cellStyle name="Normal 5" xfId="7" xr:uid="{F6081E52-8F9A-42D3-AF72-18A9F53CD4D5}"/>
    <cellStyle name="Normal 6" xfId="1" xr:uid="{349373FA-8D7E-4880-86F8-449EF3630FB2}"/>
    <cellStyle name="Normal_METODOLOGIA 2" xfId="17" xr:uid="{9BA50CAD-D9A1-4E08-B74F-2063A30C3E47}"/>
    <cellStyle name="Normal_Sheet1" xfId="2" xr:uid="{09ADB619-B31F-4101-B20B-392F40639C1B}"/>
    <cellStyle name="Porcentaje 2" xfId="10" xr:uid="{815378F2-8A94-4F94-AE4A-0EBBABF9A4C5}"/>
    <cellStyle name="Porcentaje 2 2" xfId="14" xr:uid="{E55B2DEA-E441-4A65-BE49-09E1FE7E0E48}"/>
    <cellStyle name="Porcentaje 3" xfId="11" xr:uid="{23BA0AAB-D63A-47B3-9279-860EE2441281}"/>
    <cellStyle name="Porcentaje 3 2" xfId="15" xr:uid="{A32CCBE1-FD33-4D35-B180-812FA5B0F522}"/>
    <cellStyle name="Porcentaje 4" xfId="8" xr:uid="{6D0BC9BD-E2CD-4CEB-B494-1E7D6225A520}"/>
  </cellStyles>
  <dxfs count="5">
    <dxf>
      <font>
        <color rgb="FF9C0006"/>
      </font>
      <fill>
        <patternFill>
          <bgColor rgb="FFFFC7CE"/>
        </patternFill>
      </fill>
    </dxf>
    <dxf>
      <font>
        <color theme="0"/>
      </font>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ulate\Desktop\Matriz%20Riesgos%20Fiscal&#237;a\2.%20Matriz%20Implementaci&#243;n%20y%20Evaluaci&#243;n%20de%20riesgos%20Interna%20-%20Documentos%20Modelo%20Tabulado%20Johan.xlsx" TargetMode="External"/><Relationship Id="rId1" Type="http://schemas.openxmlformats.org/officeDocument/2006/relationships/externalLinkPath" Target="/Users/julate/Desktop/Matriz%20Riesgos%20Fiscal&#237;a/2.%20Matriz%20Implementaci&#243;n%20y%20Evaluaci&#243;n%20de%20riesgos%20Interna%20-%20Documentos%20Modelo%20Tabulado%20Joh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de Riesgos Institucional"/>
      <sheetName val="Parámetros Valoración Riesgos"/>
      <sheetName val="Parámetros Valoración CI"/>
      <sheetName val="Tabla N°1 Riesgo Inherente"/>
      <sheetName val="Tabla N°2 Riesgo Residual"/>
      <sheetName val="Tabla N°3 Madurez Riesgo"/>
      <sheetName val="R Residual (2)"/>
      <sheetName val="Hoja1"/>
      <sheetName val="Hoja2"/>
    </sheetNames>
    <sheetDataSet>
      <sheetData sheetId="0"/>
      <sheetData sheetId="1">
        <row r="3">
          <cell r="K3" t="str">
            <v>Muy altaMuy alta</v>
          </cell>
          <cell r="L3">
            <v>25</v>
          </cell>
          <cell r="M3" t="str">
            <v>Crítico</v>
          </cell>
        </row>
        <row r="4">
          <cell r="K4" t="str">
            <v>AltaMuy alta</v>
          </cell>
          <cell r="L4">
            <v>20</v>
          </cell>
          <cell r="M4" t="str">
            <v>Crítico</v>
          </cell>
        </row>
        <row r="5">
          <cell r="K5" t="str">
            <v>MediaMuy alta</v>
          </cell>
          <cell r="L5">
            <v>15</v>
          </cell>
          <cell r="M5" t="str">
            <v>Crítico</v>
          </cell>
        </row>
        <row r="6">
          <cell r="K6" t="str">
            <v>BajaMuy alta</v>
          </cell>
          <cell r="L6">
            <v>10</v>
          </cell>
          <cell r="M6" t="str">
            <v>Alto</v>
          </cell>
        </row>
        <row r="7">
          <cell r="K7" t="str">
            <v>Muy bajaMuy alta</v>
          </cell>
          <cell r="L7">
            <v>5</v>
          </cell>
          <cell r="M7" t="str">
            <v>Medio</v>
          </cell>
        </row>
        <row r="8">
          <cell r="K8" t="str">
            <v>Muy altaAlta</v>
          </cell>
          <cell r="L8">
            <v>20</v>
          </cell>
          <cell r="M8" t="str">
            <v>Crítico</v>
          </cell>
        </row>
        <row r="9">
          <cell r="K9" t="str">
            <v>AltaAlta</v>
          </cell>
          <cell r="L9">
            <v>16</v>
          </cell>
          <cell r="M9" t="str">
            <v>Crítico</v>
          </cell>
        </row>
        <row r="10">
          <cell r="K10" t="str">
            <v>MediaAlta</v>
          </cell>
          <cell r="L10">
            <v>12</v>
          </cell>
          <cell r="M10" t="str">
            <v>Alto</v>
          </cell>
        </row>
        <row r="11">
          <cell r="K11" t="str">
            <v>BajaAlta</v>
          </cell>
          <cell r="L11">
            <v>8</v>
          </cell>
          <cell r="M11" t="str">
            <v>Medio</v>
          </cell>
        </row>
        <row r="12">
          <cell r="K12" t="str">
            <v>Muy bajaAlta</v>
          </cell>
          <cell r="L12">
            <v>4</v>
          </cell>
          <cell r="M12" t="str">
            <v>Bajo</v>
          </cell>
        </row>
        <row r="13">
          <cell r="K13" t="str">
            <v>Muy altaMedia</v>
          </cell>
          <cell r="L13">
            <v>15</v>
          </cell>
          <cell r="M13" t="str">
            <v>Crítico</v>
          </cell>
        </row>
        <row r="14">
          <cell r="K14" t="str">
            <v>AltaMedia</v>
          </cell>
          <cell r="L14">
            <v>12</v>
          </cell>
          <cell r="M14" t="str">
            <v>Alto</v>
          </cell>
        </row>
        <row r="15">
          <cell r="K15" t="str">
            <v>MediaMedia</v>
          </cell>
          <cell r="L15">
            <v>9</v>
          </cell>
          <cell r="M15" t="str">
            <v>Alto</v>
          </cell>
        </row>
        <row r="16">
          <cell r="K16" t="str">
            <v>BajaMedia</v>
          </cell>
          <cell r="L16">
            <v>6</v>
          </cell>
          <cell r="M16" t="str">
            <v>Medio</v>
          </cell>
        </row>
        <row r="17">
          <cell r="K17" t="str">
            <v>Muy bajaMedia</v>
          </cell>
          <cell r="L17">
            <v>3</v>
          </cell>
          <cell r="M17" t="str">
            <v>Bajo</v>
          </cell>
        </row>
        <row r="18">
          <cell r="K18" t="str">
            <v>Muy altaBaja</v>
          </cell>
          <cell r="L18">
            <v>10</v>
          </cell>
          <cell r="M18" t="str">
            <v>Alto</v>
          </cell>
        </row>
        <row r="19">
          <cell r="K19" t="str">
            <v>AltaBaja</v>
          </cell>
          <cell r="L19">
            <v>8</v>
          </cell>
          <cell r="M19" t="str">
            <v>Medio</v>
          </cell>
        </row>
        <row r="20">
          <cell r="K20" t="str">
            <v>MediaBaja</v>
          </cell>
          <cell r="L20">
            <v>6</v>
          </cell>
          <cell r="M20" t="str">
            <v>Medio</v>
          </cell>
        </row>
        <row r="21">
          <cell r="K21" t="str">
            <v>BajaBaja</v>
          </cell>
          <cell r="L21">
            <v>4</v>
          </cell>
          <cell r="M21" t="str">
            <v>Bajo</v>
          </cell>
        </row>
        <row r="22">
          <cell r="K22" t="str">
            <v>Muy bajaBaja</v>
          </cell>
          <cell r="L22">
            <v>2</v>
          </cell>
          <cell r="M22" t="str">
            <v>Bajo</v>
          </cell>
        </row>
        <row r="23">
          <cell r="K23" t="str">
            <v>Muy altaMuy baja</v>
          </cell>
          <cell r="L23">
            <v>5</v>
          </cell>
          <cell r="M23" t="str">
            <v>Medio</v>
          </cell>
        </row>
        <row r="24">
          <cell r="K24" t="str">
            <v>AltaMuy baja</v>
          </cell>
          <cell r="L24">
            <v>4</v>
          </cell>
          <cell r="M24" t="str">
            <v>Bajo</v>
          </cell>
        </row>
        <row r="25">
          <cell r="K25" t="str">
            <v>MediaMuy baja</v>
          </cell>
          <cell r="L25">
            <v>3</v>
          </cell>
          <cell r="M25" t="str">
            <v>Bajo</v>
          </cell>
        </row>
        <row r="26">
          <cell r="K26" t="str">
            <v>BajaMuy baja</v>
          </cell>
          <cell r="L26">
            <v>2</v>
          </cell>
          <cell r="M26" t="str">
            <v>Bajo</v>
          </cell>
        </row>
        <row r="27">
          <cell r="K27" t="str">
            <v>Muy bajaMuy baja</v>
          </cell>
          <cell r="L27">
            <v>1</v>
          </cell>
          <cell r="M27" t="str">
            <v>Bajo</v>
          </cell>
        </row>
      </sheetData>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2C234-687D-4A73-B0F5-EB9D6446BC03}">
  <dimension ref="A1:AT24"/>
  <sheetViews>
    <sheetView tabSelected="1" zoomScale="85" zoomScaleNormal="85" workbookViewId="0">
      <pane xSplit="4" ySplit="10" topLeftCell="E11" activePane="bottomRight" state="frozen"/>
      <selection pane="topRight" activeCell="E1" sqref="E1"/>
      <selection pane="bottomLeft" activeCell="A11" sqref="A11"/>
      <selection pane="bottomRight" activeCell="B5" sqref="B5:D6"/>
    </sheetView>
  </sheetViews>
  <sheetFormatPr baseColWidth="10" defaultColWidth="8.88671875" defaultRowHeight="13.8" zeroHeight="1" x14ac:dyDescent="0.25"/>
  <cols>
    <col min="1" max="1" width="1.6640625" style="9" customWidth="1"/>
    <col min="2" max="2" width="18.88671875" style="1" customWidth="1"/>
    <col min="3" max="3" width="61.44140625" style="1" customWidth="1"/>
    <col min="4" max="4" width="71.109375" style="2" customWidth="1"/>
    <col min="5" max="6" width="12.44140625" style="1" customWidth="1"/>
    <col min="7" max="7" width="1.88671875" style="1" hidden="1" customWidth="1"/>
    <col min="8" max="8" width="15.44140625" style="1" customWidth="1"/>
    <col min="9" max="9" width="20.88671875" style="1" customWidth="1"/>
    <col min="10" max="10" width="33.109375" style="1" customWidth="1"/>
    <col min="11" max="11" width="26.5546875" style="3" customWidth="1"/>
    <col min="12" max="12" width="23.33203125" style="3" customWidth="1"/>
    <col min="13" max="13" width="19.6640625" style="3" customWidth="1"/>
    <col min="14" max="14" width="26.33203125" style="3" customWidth="1"/>
    <col min="15" max="15" width="15.44140625" style="3" customWidth="1"/>
    <col min="16" max="16" width="13.88671875" style="3" customWidth="1"/>
    <col min="17" max="17" width="14.5546875" style="3" customWidth="1"/>
    <col min="18" max="18" width="14.44140625" style="3" customWidth="1"/>
    <col min="19" max="19" width="13.88671875" style="3" customWidth="1"/>
    <col min="20" max="20" width="10.44140625" style="3" customWidth="1"/>
    <col min="21" max="21" width="8.33203125" style="3" customWidth="1"/>
    <col min="22" max="22" width="9.109375" style="3" customWidth="1"/>
    <col min="23" max="23" width="17.6640625" style="8" customWidth="1"/>
    <col min="24" max="24" width="44.6640625" style="1" customWidth="1"/>
    <col min="25" max="25" width="32.88671875" style="1" bestFit="1" customWidth="1"/>
    <col min="26" max="26" width="26.44140625" style="1" customWidth="1"/>
    <col min="27" max="27" width="49.44140625" style="1" customWidth="1"/>
    <col min="28" max="28" width="26.109375" style="1" customWidth="1"/>
    <col min="29" max="32" width="8.88671875" style="9"/>
    <col min="33" max="33" width="25.109375" style="9" customWidth="1"/>
    <col min="34" max="34" width="70.44140625" style="9" customWidth="1"/>
    <col min="35" max="35" width="36.109375" style="9" customWidth="1"/>
    <col min="36" max="36" width="26.33203125" style="9" customWidth="1"/>
    <col min="37" max="37" width="17.6640625" style="9" customWidth="1"/>
    <col min="38" max="38" width="53.6640625" style="9" customWidth="1"/>
    <col min="39" max="40" width="18.6640625" style="9" customWidth="1"/>
    <col min="41" max="41" width="86.88671875" style="9" customWidth="1"/>
    <col min="42" max="42" width="21.88671875" style="9" customWidth="1"/>
    <col min="43" max="43" width="19.6640625" style="9" customWidth="1"/>
    <col min="44" max="44" width="32.6640625" style="9" customWidth="1"/>
    <col min="45" max="46" width="100.6640625" style="9" customWidth="1"/>
    <col min="47" max="51" width="100.6640625" style="1" customWidth="1"/>
    <col min="52" max="288" width="8.88671875" style="1"/>
    <col min="289" max="289" width="25.109375" style="1" customWidth="1"/>
    <col min="290" max="290" width="70.44140625" style="1" customWidth="1"/>
    <col min="291" max="291" width="36.109375" style="1" customWidth="1"/>
    <col min="292" max="292" width="26.33203125" style="1" customWidth="1"/>
    <col min="293" max="293" width="17.6640625" style="1" customWidth="1"/>
    <col min="294" max="294" width="53.6640625" style="1" customWidth="1"/>
    <col min="295" max="296" width="18.6640625" style="1" customWidth="1"/>
    <col min="297" max="297" width="86.88671875" style="1" customWidth="1"/>
    <col min="298" max="298" width="21.88671875" style="1" customWidth="1"/>
    <col min="299" max="299" width="19.6640625" style="1" customWidth="1"/>
    <col min="300" max="300" width="32.6640625" style="1" customWidth="1"/>
    <col min="301" max="307" width="100.6640625" style="1" customWidth="1"/>
    <col min="308" max="544" width="8.88671875" style="1"/>
    <col min="545" max="545" width="25.109375" style="1" customWidth="1"/>
    <col min="546" max="546" width="70.44140625" style="1" customWidth="1"/>
    <col min="547" max="547" width="36.109375" style="1" customWidth="1"/>
    <col min="548" max="548" width="26.33203125" style="1" customWidth="1"/>
    <col min="549" max="549" width="17.6640625" style="1" customWidth="1"/>
    <col min="550" max="550" width="53.6640625" style="1" customWidth="1"/>
    <col min="551" max="552" width="18.6640625" style="1" customWidth="1"/>
    <col min="553" max="553" width="86.88671875" style="1" customWidth="1"/>
    <col min="554" max="554" width="21.88671875" style="1" customWidth="1"/>
    <col min="555" max="555" width="19.6640625" style="1" customWidth="1"/>
    <col min="556" max="556" width="32.6640625" style="1" customWidth="1"/>
    <col min="557" max="563" width="100.6640625" style="1" customWidth="1"/>
    <col min="564" max="800" width="8.88671875" style="1"/>
    <col min="801" max="801" width="25.109375" style="1" customWidth="1"/>
    <col min="802" max="802" width="70.44140625" style="1" customWidth="1"/>
    <col min="803" max="803" width="36.109375" style="1" customWidth="1"/>
    <col min="804" max="804" width="26.33203125" style="1" customWidth="1"/>
    <col min="805" max="805" width="17.6640625" style="1" customWidth="1"/>
    <col min="806" max="806" width="53.6640625" style="1" customWidth="1"/>
    <col min="807" max="808" width="18.6640625" style="1" customWidth="1"/>
    <col min="809" max="809" width="86.88671875" style="1" customWidth="1"/>
    <col min="810" max="810" width="21.88671875" style="1" customWidth="1"/>
    <col min="811" max="811" width="19.6640625" style="1" customWidth="1"/>
    <col min="812" max="812" width="32.6640625" style="1" customWidth="1"/>
    <col min="813" max="819" width="100.6640625" style="1" customWidth="1"/>
    <col min="820" max="1056" width="8.88671875" style="1"/>
    <col min="1057" max="1057" width="25.109375" style="1" customWidth="1"/>
    <col min="1058" max="1058" width="70.44140625" style="1" customWidth="1"/>
    <col min="1059" max="1059" width="36.109375" style="1" customWidth="1"/>
    <col min="1060" max="1060" width="26.33203125" style="1" customWidth="1"/>
    <col min="1061" max="1061" width="17.6640625" style="1" customWidth="1"/>
    <col min="1062" max="1062" width="53.6640625" style="1" customWidth="1"/>
    <col min="1063" max="1064" width="18.6640625" style="1" customWidth="1"/>
    <col min="1065" max="1065" width="86.88671875" style="1" customWidth="1"/>
    <col min="1066" max="1066" width="21.88671875" style="1" customWidth="1"/>
    <col min="1067" max="1067" width="19.6640625" style="1" customWidth="1"/>
    <col min="1068" max="1068" width="32.6640625" style="1" customWidth="1"/>
    <col min="1069" max="1075" width="100.6640625" style="1" customWidth="1"/>
    <col min="1076" max="1312" width="8.88671875" style="1"/>
    <col min="1313" max="1313" width="25.109375" style="1" customWidth="1"/>
    <col min="1314" max="1314" width="70.44140625" style="1" customWidth="1"/>
    <col min="1315" max="1315" width="36.109375" style="1" customWidth="1"/>
    <col min="1316" max="1316" width="26.33203125" style="1" customWidth="1"/>
    <col min="1317" max="1317" width="17.6640625" style="1" customWidth="1"/>
    <col min="1318" max="1318" width="53.6640625" style="1" customWidth="1"/>
    <col min="1319" max="1320" width="18.6640625" style="1" customWidth="1"/>
    <col min="1321" max="1321" width="86.88671875" style="1" customWidth="1"/>
    <col min="1322" max="1322" width="21.88671875" style="1" customWidth="1"/>
    <col min="1323" max="1323" width="19.6640625" style="1" customWidth="1"/>
    <col min="1324" max="1324" width="32.6640625" style="1" customWidth="1"/>
    <col min="1325" max="1331" width="100.6640625" style="1" customWidth="1"/>
    <col min="1332" max="1568" width="8.88671875" style="1"/>
    <col min="1569" max="1569" width="25.109375" style="1" customWidth="1"/>
    <col min="1570" max="1570" width="70.44140625" style="1" customWidth="1"/>
    <col min="1571" max="1571" width="36.109375" style="1" customWidth="1"/>
    <col min="1572" max="1572" width="26.33203125" style="1" customWidth="1"/>
    <col min="1573" max="1573" width="17.6640625" style="1" customWidth="1"/>
    <col min="1574" max="1574" width="53.6640625" style="1" customWidth="1"/>
    <col min="1575" max="1576" width="18.6640625" style="1" customWidth="1"/>
    <col min="1577" max="1577" width="86.88671875" style="1" customWidth="1"/>
    <col min="1578" max="1578" width="21.88671875" style="1" customWidth="1"/>
    <col min="1579" max="1579" width="19.6640625" style="1" customWidth="1"/>
    <col min="1580" max="1580" width="32.6640625" style="1" customWidth="1"/>
    <col min="1581" max="1587" width="100.6640625" style="1" customWidth="1"/>
    <col min="1588" max="1824" width="8.88671875" style="1"/>
    <col min="1825" max="1825" width="25.109375" style="1" customWidth="1"/>
    <col min="1826" max="1826" width="70.44140625" style="1" customWidth="1"/>
    <col min="1827" max="1827" width="36.109375" style="1" customWidth="1"/>
    <col min="1828" max="1828" width="26.33203125" style="1" customWidth="1"/>
    <col min="1829" max="1829" width="17.6640625" style="1" customWidth="1"/>
    <col min="1830" max="1830" width="53.6640625" style="1" customWidth="1"/>
    <col min="1831" max="1832" width="18.6640625" style="1" customWidth="1"/>
    <col min="1833" max="1833" width="86.88671875" style="1" customWidth="1"/>
    <col min="1834" max="1834" width="21.88671875" style="1" customWidth="1"/>
    <col min="1835" max="1835" width="19.6640625" style="1" customWidth="1"/>
    <col min="1836" max="1836" width="32.6640625" style="1" customWidth="1"/>
    <col min="1837" max="1843" width="100.6640625" style="1" customWidth="1"/>
    <col min="1844" max="2080" width="8.88671875" style="1"/>
    <col min="2081" max="2081" width="25.109375" style="1" customWidth="1"/>
    <col min="2082" max="2082" width="70.44140625" style="1" customWidth="1"/>
    <col min="2083" max="2083" width="36.109375" style="1" customWidth="1"/>
    <col min="2084" max="2084" width="26.33203125" style="1" customWidth="1"/>
    <col min="2085" max="2085" width="17.6640625" style="1" customWidth="1"/>
    <col min="2086" max="2086" width="53.6640625" style="1" customWidth="1"/>
    <col min="2087" max="2088" width="18.6640625" style="1" customWidth="1"/>
    <col min="2089" max="2089" width="86.88671875" style="1" customWidth="1"/>
    <col min="2090" max="2090" width="21.88671875" style="1" customWidth="1"/>
    <col min="2091" max="2091" width="19.6640625" style="1" customWidth="1"/>
    <col min="2092" max="2092" width="32.6640625" style="1" customWidth="1"/>
    <col min="2093" max="2099" width="100.6640625" style="1" customWidth="1"/>
    <col min="2100" max="2336" width="8.88671875" style="1"/>
    <col min="2337" max="2337" width="25.109375" style="1" customWidth="1"/>
    <col min="2338" max="2338" width="70.44140625" style="1" customWidth="1"/>
    <col min="2339" max="2339" width="36.109375" style="1" customWidth="1"/>
    <col min="2340" max="2340" width="26.33203125" style="1" customWidth="1"/>
    <col min="2341" max="2341" width="17.6640625" style="1" customWidth="1"/>
    <col min="2342" max="2342" width="53.6640625" style="1" customWidth="1"/>
    <col min="2343" max="2344" width="18.6640625" style="1" customWidth="1"/>
    <col min="2345" max="2345" width="86.88671875" style="1" customWidth="1"/>
    <col min="2346" max="2346" width="21.88671875" style="1" customWidth="1"/>
    <col min="2347" max="2347" width="19.6640625" style="1" customWidth="1"/>
    <col min="2348" max="2348" width="32.6640625" style="1" customWidth="1"/>
    <col min="2349" max="2355" width="100.6640625" style="1" customWidth="1"/>
    <col min="2356" max="2592" width="8.88671875" style="1"/>
    <col min="2593" max="2593" width="25.109375" style="1" customWidth="1"/>
    <col min="2594" max="2594" width="70.44140625" style="1" customWidth="1"/>
    <col min="2595" max="2595" width="36.109375" style="1" customWidth="1"/>
    <col min="2596" max="2596" width="26.33203125" style="1" customWidth="1"/>
    <col min="2597" max="2597" width="17.6640625" style="1" customWidth="1"/>
    <col min="2598" max="2598" width="53.6640625" style="1" customWidth="1"/>
    <col min="2599" max="2600" width="18.6640625" style="1" customWidth="1"/>
    <col min="2601" max="2601" width="86.88671875" style="1" customWidth="1"/>
    <col min="2602" max="2602" width="21.88671875" style="1" customWidth="1"/>
    <col min="2603" max="2603" width="19.6640625" style="1" customWidth="1"/>
    <col min="2604" max="2604" width="32.6640625" style="1" customWidth="1"/>
    <col min="2605" max="2611" width="100.6640625" style="1" customWidth="1"/>
    <col min="2612" max="2848" width="8.88671875" style="1"/>
    <col min="2849" max="2849" width="25.109375" style="1" customWidth="1"/>
    <col min="2850" max="2850" width="70.44140625" style="1" customWidth="1"/>
    <col min="2851" max="2851" width="36.109375" style="1" customWidth="1"/>
    <col min="2852" max="2852" width="26.33203125" style="1" customWidth="1"/>
    <col min="2853" max="2853" width="17.6640625" style="1" customWidth="1"/>
    <col min="2854" max="2854" width="53.6640625" style="1" customWidth="1"/>
    <col min="2855" max="2856" width="18.6640625" style="1" customWidth="1"/>
    <col min="2857" max="2857" width="86.88671875" style="1" customWidth="1"/>
    <col min="2858" max="2858" width="21.88671875" style="1" customWidth="1"/>
    <col min="2859" max="2859" width="19.6640625" style="1" customWidth="1"/>
    <col min="2860" max="2860" width="32.6640625" style="1" customWidth="1"/>
    <col min="2861" max="2867" width="100.6640625" style="1" customWidth="1"/>
    <col min="2868" max="3104" width="8.88671875" style="1"/>
    <col min="3105" max="3105" width="25.109375" style="1" customWidth="1"/>
    <col min="3106" max="3106" width="70.44140625" style="1" customWidth="1"/>
    <col min="3107" max="3107" width="36.109375" style="1" customWidth="1"/>
    <col min="3108" max="3108" width="26.33203125" style="1" customWidth="1"/>
    <col min="3109" max="3109" width="17.6640625" style="1" customWidth="1"/>
    <col min="3110" max="3110" width="53.6640625" style="1" customWidth="1"/>
    <col min="3111" max="3112" width="18.6640625" style="1" customWidth="1"/>
    <col min="3113" max="3113" width="86.88671875" style="1" customWidth="1"/>
    <col min="3114" max="3114" width="21.88671875" style="1" customWidth="1"/>
    <col min="3115" max="3115" width="19.6640625" style="1" customWidth="1"/>
    <col min="3116" max="3116" width="32.6640625" style="1" customWidth="1"/>
    <col min="3117" max="3123" width="100.6640625" style="1" customWidth="1"/>
    <col min="3124" max="3360" width="8.88671875" style="1"/>
    <col min="3361" max="3361" width="25.109375" style="1" customWidth="1"/>
    <col min="3362" max="3362" width="70.44140625" style="1" customWidth="1"/>
    <col min="3363" max="3363" width="36.109375" style="1" customWidth="1"/>
    <col min="3364" max="3364" width="26.33203125" style="1" customWidth="1"/>
    <col min="3365" max="3365" width="17.6640625" style="1" customWidth="1"/>
    <col min="3366" max="3366" width="53.6640625" style="1" customWidth="1"/>
    <col min="3367" max="3368" width="18.6640625" style="1" customWidth="1"/>
    <col min="3369" max="3369" width="86.88671875" style="1" customWidth="1"/>
    <col min="3370" max="3370" width="21.88671875" style="1" customWidth="1"/>
    <col min="3371" max="3371" width="19.6640625" style="1" customWidth="1"/>
    <col min="3372" max="3372" width="32.6640625" style="1" customWidth="1"/>
    <col min="3373" max="3379" width="100.6640625" style="1" customWidth="1"/>
    <col min="3380" max="3616" width="8.88671875" style="1"/>
    <col min="3617" max="3617" width="25.109375" style="1" customWidth="1"/>
    <col min="3618" max="3618" width="70.44140625" style="1" customWidth="1"/>
    <col min="3619" max="3619" width="36.109375" style="1" customWidth="1"/>
    <col min="3620" max="3620" width="26.33203125" style="1" customWidth="1"/>
    <col min="3621" max="3621" width="17.6640625" style="1" customWidth="1"/>
    <col min="3622" max="3622" width="53.6640625" style="1" customWidth="1"/>
    <col min="3623" max="3624" width="18.6640625" style="1" customWidth="1"/>
    <col min="3625" max="3625" width="86.88671875" style="1" customWidth="1"/>
    <col min="3626" max="3626" width="21.88671875" style="1" customWidth="1"/>
    <col min="3627" max="3627" width="19.6640625" style="1" customWidth="1"/>
    <col min="3628" max="3628" width="32.6640625" style="1" customWidth="1"/>
    <col min="3629" max="3635" width="100.6640625" style="1" customWidth="1"/>
    <col min="3636" max="3872" width="8.88671875" style="1"/>
    <col min="3873" max="3873" width="25.109375" style="1" customWidth="1"/>
    <col min="3874" max="3874" width="70.44140625" style="1" customWidth="1"/>
    <col min="3875" max="3875" width="36.109375" style="1" customWidth="1"/>
    <col min="3876" max="3876" width="26.33203125" style="1" customWidth="1"/>
    <col min="3877" max="3877" width="17.6640625" style="1" customWidth="1"/>
    <col min="3878" max="3878" width="53.6640625" style="1" customWidth="1"/>
    <col min="3879" max="3880" width="18.6640625" style="1" customWidth="1"/>
    <col min="3881" max="3881" width="86.88671875" style="1" customWidth="1"/>
    <col min="3882" max="3882" width="21.88671875" style="1" customWidth="1"/>
    <col min="3883" max="3883" width="19.6640625" style="1" customWidth="1"/>
    <col min="3884" max="3884" width="32.6640625" style="1" customWidth="1"/>
    <col min="3885" max="3891" width="100.6640625" style="1" customWidth="1"/>
    <col min="3892" max="4128" width="8.88671875" style="1"/>
    <col min="4129" max="4129" width="25.109375" style="1" customWidth="1"/>
    <col min="4130" max="4130" width="70.44140625" style="1" customWidth="1"/>
    <col min="4131" max="4131" width="36.109375" style="1" customWidth="1"/>
    <col min="4132" max="4132" width="26.33203125" style="1" customWidth="1"/>
    <col min="4133" max="4133" width="17.6640625" style="1" customWidth="1"/>
    <col min="4134" max="4134" width="53.6640625" style="1" customWidth="1"/>
    <col min="4135" max="4136" width="18.6640625" style="1" customWidth="1"/>
    <col min="4137" max="4137" width="86.88671875" style="1" customWidth="1"/>
    <col min="4138" max="4138" width="21.88671875" style="1" customWidth="1"/>
    <col min="4139" max="4139" width="19.6640625" style="1" customWidth="1"/>
    <col min="4140" max="4140" width="32.6640625" style="1" customWidth="1"/>
    <col min="4141" max="4147" width="100.6640625" style="1" customWidth="1"/>
    <col min="4148" max="4384" width="8.88671875" style="1"/>
    <col min="4385" max="4385" width="25.109375" style="1" customWidth="1"/>
    <col min="4386" max="4386" width="70.44140625" style="1" customWidth="1"/>
    <col min="4387" max="4387" width="36.109375" style="1" customWidth="1"/>
    <col min="4388" max="4388" width="26.33203125" style="1" customWidth="1"/>
    <col min="4389" max="4389" width="17.6640625" style="1" customWidth="1"/>
    <col min="4390" max="4390" width="53.6640625" style="1" customWidth="1"/>
    <col min="4391" max="4392" width="18.6640625" style="1" customWidth="1"/>
    <col min="4393" max="4393" width="86.88671875" style="1" customWidth="1"/>
    <col min="4394" max="4394" width="21.88671875" style="1" customWidth="1"/>
    <col min="4395" max="4395" width="19.6640625" style="1" customWidth="1"/>
    <col min="4396" max="4396" width="32.6640625" style="1" customWidth="1"/>
    <col min="4397" max="4403" width="100.6640625" style="1" customWidth="1"/>
    <col min="4404" max="4640" width="8.88671875" style="1"/>
    <col min="4641" max="4641" width="25.109375" style="1" customWidth="1"/>
    <col min="4642" max="4642" width="70.44140625" style="1" customWidth="1"/>
    <col min="4643" max="4643" width="36.109375" style="1" customWidth="1"/>
    <col min="4644" max="4644" width="26.33203125" style="1" customWidth="1"/>
    <col min="4645" max="4645" width="17.6640625" style="1" customWidth="1"/>
    <col min="4646" max="4646" width="53.6640625" style="1" customWidth="1"/>
    <col min="4647" max="4648" width="18.6640625" style="1" customWidth="1"/>
    <col min="4649" max="4649" width="86.88671875" style="1" customWidth="1"/>
    <col min="4650" max="4650" width="21.88671875" style="1" customWidth="1"/>
    <col min="4651" max="4651" width="19.6640625" style="1" customWidth="1"/>
    <col min="4652" max="4652" width="32.6640625" style="1" customWidth="1"/>
    <col min="4653" max="4659" width="100.6640625" style="1" customWidth="1"/>
    <col min="4660" max="4896" width="8.88671875" style="1"/>
    <col min="4897" max="4897" width="25.109375" style="1" customWidth="1"/>
    <col min="4898" max="4898" width="70.44140625" style="1" customWidth="1"/>
    <col min="4899" max="4899" width="36.109375" style="1" customWidth="1"/>
    <col min="4900" max="4900" width="26.33203125" style="1" customWidth="1"/>
    <col min="4901" max="4901" width="17.6640625" style="1" customWidth="1"/>
    <col min="4902" max="4902" width="53.6640625" style="1" customWidth="1"/>
    <col min="4903" max="4904" width="18.6640625" style="1" customWidth="1"/>
    <col min="4905" max="4905" width="86.88671875" style="1" customWidth="1"/>
    <col min="4906" max="4906" width="21.88671875" style="1" customWidth="1"/>
    <col min="4907" max="4907" width="19.6640625" style="1" customWidth="1"/>
    <col min="4908" max="4908" width="32.6640625" style="1" customWidth="1"/>
    <col min="4909" max="4915" width="100.6640625" style="1" customWidth="1"/>
    <col min="4916" max="5152" width="8.88671875" style="1"/>
    <col min="5153" max="5153" width="25.109375" style="1" customWidth="1"/>
    <col min="5154" max="5154" width="70.44140625" style="1" customWidth="1"/>
    <col min="5155" max="5155" width="36.109375" style="1" customWidth="1"/>
    <col min="5156" max="5156" width="26.33203125" style="1" customWidth="1"/>
    <col min="5157" max="5157" width="17.6640625" style="1" customWidth="1"/>
    <col min="5158" max="5158" width="53.6640625" style="1" customWidth="1"/>
    <col min="5159" max="5160" width="18.6640625" style="1" customWidth="1"/>
    <col min="5161" max="5161" width="86.88671875" style="1" customWidth="1"/>
    <col min="5162" max="5162" width="21.88671875" style="1" customWidth="1"/>
    <col min="5163" max="5163" width="19.6640625" style="1" customWidth="1"/>
    <col min="5164" max="5164" width="32.6640625" style="1" customWidth="1"/>
    <col min="5165" max="5171" width="100.6640625" style="1" customWidth="1"/>
    <col min="5172" max="5408" width="8.88671875" style="1"/>
    <col min="5409" max="5409" width="25.109375" style="1" customWidth="1"/>
    <col min="5410" max="5410" width="70.44140625" style="1" customWidth="1"/>
    <col min="5411" max="5411" width="36.109375" style="1" customWidth="1"/>
    <col min="5412" max="5412" width="26.33203125" style="1" customWidth="1"/>
    <col min="5413" max="5413" width="17.6640625" style="1" customWidth="1"/>
    <col min="5414" max="5414" width="53.6640625" style="1" customWidth="1"/>
    <col min="5415" max="5416" width="18.6640625" style="1" customWidth="1"/>
    <col min="5417" max="5417" width="86.88671875" style="1" customWidth="1"/>
    <col min="5418" max="5418" width="21.88671875" style="1" customWidth="1"/>
    <col min="5419" max="5419" width="19.6640625" style="1" customWidth="1"/>
    <col min="5420" max="5420" width="32.6640625" style="1" customWidth="1"/>
    <col min="5421" max="5427" width="100.6640625" style="1" customWidth="1"/>
    <col min="5428" max="5664" width="8.88671875" style="1"/>
    <col min="5665" max="5665" width="25.109375" style="1" customWidth="1"/>
    <col min="5666" max="5666" width="70.44140625" style="1" customWidth="1"/>
    <col min="5667" max="5667" width="36.109375" style="1" customWidth="1"/>
    <col min="5668" max="5668" width="26.33203125" style="1" customWidth="1"/>
    <col min="5669" max="5669" width="17.6640625" style="1" customWidth="1"/>
    <col min="5670" max="5670" width="53.6640625" style="1" customWidth="1"/>
    <col min="5671" max="5672" width="18.6640625" style="1" customWidth="1"/>
    <col min="5673" max="5673" width="86.88671875" style="1" customWidth="1"/>
    <col min="5674" max="5674" width="21.88671875" style="1" customWidth="1"/>
    <col min="5675" max="5675" width="19.6640625" style="1" customWidth="1"/>
    <col min="5676" max="5676" width="32.6640625" style="1" customWidth="1"/>
    <col min="5677" max="5683" width="100.6640625" style="1" customWidth="1"/>
    <col min="5684" max="5920" width="8.88671875" style="1"/>
    <col min="5921" max="5921" width="25.109375" style="1" customWidth="1"/>
    <col min="5922" max="5922" width="70.44140625" style="1" customWidth="1"/>
    <col min="5923" max="5923" width="36.109375" style="1" customWidth="1"/>
    <col min="5924" max="5924" width="26.33203125" style="1" customWidth="1"/>
    <col min="5925" max="5925" width="17.6640625" style="1" customWidth="1"/>
    <col min="5926" max="5926" width="53.6640625" style="1" customWidth="1"/>
    <col min="5927" max="5928" width="18.6640625" style="1" customWidth="1"/>
    <col min="5929" max="5929" width="86.88671875" style="1" customWidth="1"/>
    <col min="5930" max="5930" width="21.88671875" style="1" customWidth="1"/>
    <col min="5931" max="5931" width="19.6640625" style="1" customWidth="1"/>
    <col min="5932" max="5932" width="32.6640625" style="1" customWidth="1"/>
    <col min="5933" max="5939" width="100.6640625" style="1" customWidth="1"/>
    <col min="5940" max="6176" width="8.88671875" style="1"/>
    <col min="6177" max="6177" width="25.109375" style="1" customWidth="1"/>
    <col min="6178" max="6178" width="70.44140625" style="1" customWidth="1"/>
    <col min="6179" max="6179" width="36.109375" style="1" customWidth="1"/>
    <col min="6180" max="6180" width="26.33203125" style="1" customWidth="1"/>
    <col min="6181" max="6181" width="17.6640625" style="1" customWidth="1"/>
    <col min="6182" max="6182" width="53.6640625" style="1" customWidth="1"/>
    <col min="6183" max="6184" width="18.6640625" style="1" customWidth="1"/>
    <col min="6185" max="6185" width="86.88671875" style="1" customWidth="1"/>
    <col min="6186" max="6186" width="21.88671875" style="1" customWidth="1"/>
    <col min="6187" max="6187" width="19.6640625" style="1" customWidth="1"/>
    <col min="6188" max="6188" width="32.6640625" style="1" customWidth="1"/>
    <col min="6189" max="6195" width="100.6640625" style="1" customWidth="1"/>
    <col min="6196" max="6432" width="8.88671875" style="1"/>
    <col min="6433" max="6433" width="25.109375" style="1" customWidth="1"/>
    <col min="6434" max="6434" width="70.44140625" style="1" customWidth="1"/>
    <col min="6435" max="6435" width="36.109375" style="1" customWidth="1"/>
    <col min="6436" max="6436" width="26.33203125" style="1" customWidth="1"/>
    <col min="6437" max="6437" width="17.6640625" style="1" customWidth="1"/>
    <col min="6438" max="6438" width="53.6640625" style="1" customWidth="1"/>
    <col min="6439" max="6440" width="18.6640625" style="1" customWidth="1"/>
    <col min="6441" max="6441" width="86.88671875" style="1" customWidth="1"/>
    <col min="6442" max="6442" width="21.88671875" style="1" customWidth="1"/>
    <col min="6443" max="6443" width="19.6640625" style="1" customWidth="1"/>
    <col min="6444" max="6444" width="32.6640625" style="1" customWidth="1"/>
    <col min="6445" max="6451" width="100.6640625" style="1" customWidth="1"/>
    <col min="6452" max="6688" width="8.88671875" style="1"/>
    <col min="6689" max="6689" width="25.109375" style="1" customWidth="1"/>
    <col min="6690" max="6690" width="70.44140625" style="1" customWidth="1"/>
    <col min="6691" max="6691" width="36.109375" style="1" customWidth="1"/>
    <col min="6692" max="6692" width="26.33203125" style="1" customWidth="1"/>
    <col min="6693" max="6693" width="17.6640625" style="1" customWidth="1"/>
    <col min="6694" max="6694" width="53.6640625" style="1" customWidth="1"/>
    <col min="6695" max="6696" width="18.6640625" style="1" customWidth="1"/>
    <col min="6697" max="6697" width="86.88671875" style="1" customWidth="1"/>
    <col min="6698" max="6698" width="21.88671875" style="1" customWidth="1"/>
    <col min="6699" max="6699" width="19.6640625" style="1" customWidth="1"/>
    <col min="6700" max="6700" width="32.6640625" style="1" customWidth="1"/>
    <col min="6701" max="6707" width="100.6640625" style="1" customWidth="1"/>
    <col min="6708" max="6944" width="8.88671875" style="1"/>
    <col min="6945" max="6945" width="25.109375" style="1" customWidth="1"/>
    <col min="6946" max="6946" width="70.44140625" style="1" customWidth="1"/>
    <col min="6947" max="6947" width="36.109375" style="1" customWidth="1"/>
    <col min="6948" max="6948" width="26.33203125" style="1" customWidth="1"/>
    <col min="6949" max="6949" width="17.6640625" style="1" customWidth="1"/>
    <col min="6950" max="6950" width="53.6640625" style="1" customWidth="1"/>
    <col min="6951" max="6952" width="18.6640625" style="1" customWidth="1"/>
    <col min="6953" max="6953" width="86.88671875" style="1" customWidth="1"/>
    <col min="6954" max="6954" width="21.88671875" style="1" customWidth="1"/>
    <col min="6955" max="6955" width="19.6640625" style="1" customWidth="1"/>
    <col min="6956" max="6956" width="32.6640625" style="1" customWidth="1"/>
    <col min="6957" max="6963" width="100.6640625" style="1" customWidth="1"/>
    <col min="6964" max="7200" width="8.88671875" style="1"/>
    <col min="7201" max="7201" width="25.109375" style="1" customWidth="1"/>
    <col min="7202" max="7202" width="70.44140625" style="1" customWidth="1"/>
    <col min="7203" max="7203" width="36.109375" style="1" customWidth="1"/>
    <col min="7204" max="7204" width="26.33203125" style="1" customWidth="1"/>
    <col min="7205" max="7205" width="17.6640625" style="1" customWidth="1"/>
    <col min="7206" max="7206" width="53.6640625" style="1" customWidth="1"/>
    <col min="7207" max="7208" width="18.6640625" style="1" customWidth="1"/>
    <col min="7209" max="7209" width="86.88671875" style="1" customWidth="1"/>
    <col min="7210" max="7210" width="21.88671875" style="1" customWidth="1"/>
    <col min="7211" max="7211" width="19.6640625" style="1" customWidth="1"/>
    <col min="7212" max="7212" width="32.6640625" style="1" customWidth="1"/>
    <col min="7213" max="7219" width="100.6640625" style="1" customWidth="1"/>
    <col min="7220" max="7456" width="8.88671875" style="1"/>
    <col min="7457" max="7457" width="25.109375" style="1" customWidth="1"/>
    <col min="7458" max="7458" width="70.44140625" style="1" customWidth="1"/>
    <col min="7459" max="7459" width="36.109375" style="1" customWidth="1"/>
    <col min="7460" max="7460" width="26.33203125" style="1" customWidth="1"/>
    <col min="7461" max="7461" width="17.6640625" style="1" customWidth="1"/>
    <col min="7462" max="7462" width="53.6640625" style="1" customWidth="1"/>
    <col min="7463" max="7464" width="18.6640625" style="1" customWidth="1"/>
    <col min="7465" max="7465" width="86.88671875" style="1" customWidth="1"/>
    <col min="7466" max="7466" width="21.88671875" style="1" customWidth="1"/>
    <col min="7467" max="7467" width="19.6640625" style="1" customWidth="1"/>
    <col min="7468" max="7468" width="32.6640625" style="1" customWidth="1"/>
    <col min="7469" max="7475" width="100.6640625" style="1" customWidth="1"/>
    <col min="7476" max="7712" width="8.88671875" style="1"/>
    <col min="7713" max="7713" width="25.109375" style="1" customWidth="1"/>
    <col min="7714" max="7714" width="70.44140625" style="1" customWidth="1"/>
    <col min="7715" max="7715" width="36.109375" style="1" customWidth="1"/>
    <col min="7716" max="7716" width="26.33203125" style="1" customWidth="1"/>
    <col min="7717" max="7717" width="17.6640625" style="1" customWidth="1"/>
    <col min="7718" max="7718" width="53.6640625" style="1" customWidth="1"/>
    <col min="7719" max="7720" width="18.6640625" style="1" customWidth="1"/>
    <col min="7721" max="7721" width="86.88671875" style="1" customWidth="1"/>
    <col min="7722" max="7722" width="21.88671875" style="1" customWidth="1"/>
    <col min="7723" max="7723" width="19.6640625" style="1" customWidth="1"/>
    <col min="7724" max="7724" width="32.6640625" style="1" customWidth="1"/>
    <col min="7725" max="7731" width="100.6640625" style="1" customWidth="1"/>
    <col min="7732" max="7968" width="8.88671875" style="1"/>
    <col min="7969" max="7969" width="25.109375" style="1" customWidth="1"/>
    <col min="7970" max="7970" width="70.44140625" style="1" customWidth="1"/>
    <col min="7971" max="7971" width="36.109375" style="1" customWidth="1"/>
    <col min="7972" max="7972" width="26.33203125" style="1" customWidth="1"/>
    <col min="7973" max="7973" width="17.6640625" style="1" customWidth="1"/>
    <col min="7974" max="7974" width="53.6640625" style="1" customWidth="1"/>
    <col min="7975" max="7976" width="18.6640625" style="1" customWidth="1"/>
    <col min="7977" max="7977" width="86.88671875" style="1" customWidth="1"/>
    <col min="7978" max="7978" width="21.88671875" style="1" customWidth="1"/>
    <col min="7979" max="7979" width="19.6640625" style="1" customWidth="1"/>
    <col min="7980" max="7980" width="32.6640625" style="1" customWidth="1"/>
    <col min="7981" max="7987" width="100.6640625" style="1" customWidth="1"/>
    <col min="7988" max="8224" width="8.88671875" style="1"/>
    <col min="8225" max="8225" width="25.109375" style="1" customWidth="1"/>
    <col min="8226" max="8226" width="70.44140625" style="1" customWidth="1"/>
    <col min="8227" max="8227" width="36.109375" style="1" customWidth="1"/>
    <col min="8228" max="8228" width="26.33203125" style="1" customWidth="1"/>
    <col min="8229" max="8229" width="17.6640625" style="1" customWidth="1"/>
    <col min="8230" max="8230" width="53.6640625" style="1" customWidth="1"/>
    <col min="8231" max="8232" width="18.6640625" style="1" customWidth="1"/>
    <col min="8233" max="8233" width="86.88671875" style="1" customWidth="1"/>
    <col min="8234" max="8234" width="21.88671875" style="1" customWidth="1"/>
    <col min="8235" max="8235" width="19.6640625" style="1" customWidth="1"/>
    <col min="8236" max="8236" width="32.6640625" style="1" customWidth="1"/>
    <col min="8237" max="8243" width="100.6640625" style="1" customWidth="1"/>
    <col min="8244" max="8480" width="8.88671875" style="1"/>
    <col min="8481" max="8481" width="25.109375" style="1" customWidth="1"/>
    <col min="8482" max="8482" width="70.44140625" style="1" customWidth="1"/>
    <col min="8483" max="8483" width="36.109375" style="1" customWidth="1"/>
    <col min="8484" max="8484" width="26.33203125" style="1" customWidth="1"/>
    <col min="8485" max="8485" width="17.6640625" style="1" customWidth="1"/>
    <col min="8486" max="8486" width="53.6640625" style="1" customWidth="1"/>
    <col min="8487" max="8488" width="18.6640625" style="1" customWidth="1"/>
    <col min="8489" max="8489" width="86.88671875" style="1" customWidth="1"/>
    <col min="8490" max="8490" width="21.88671875" style="1" customWidth="1"/>
    <col min="8491" max="8491" width="19.6640625" style="1" customWidth="1"/>
    <col min="8492" max="8492" width="32.6640625" style="1" customWidth="1"/>
    <col min="8493" max="8499" width="100.6640625" style="1" customWidth="1"/>
    <col min="8500" max="8736" width="8.88671875" style="1"/>
    <col min="8737" max="8737" width="25.109375" style="1" customWidth="1"/>
    <col min="8738" max="8738" width="70.44140625" style="1" customWidth="1"/>
    <col min="8739" max="8739" width="36.109375" style="1" customWidth="1"/>
    <col min="8740" max="8740" width="26.33203125" style="1" customWidth="1"/>
    <col min="8741" max="8741" width="17.6640625" style="1" customWidth="1"/>
    <col min="8742" max="8742" width="53.6640625" style="1" customWidth="1"/>
    <col min="8743" max="8744" width="18.6640625" style="1" customWidth="1"/>
    <col min="8745" max="8745" width="86.88671875" style="1" customWidth="1"/>
    <col min="8746" max="8746" width="21.88671875" style="1" customWidth="1"/>
    <col min="8747" max="8747" width="19.6640625" style="1" customWidth="1"/>
    <col min="8748" max="8748" width="32.6640625" style="1" customWidth="1"/>
    <col min="8749" max="8755" width="100.6640625" style="1" customWidth="1"/>
    <col min="8756" max="8992" width="8.88671875" style="1"/>
    <col min="8993" max="8993" width="25.109375" style="1" customWidth="1"/>
    <col min="8994" max="8994" width="70.44140625" style="1" customWidth="1"/>
    <col min="8995" max="8995" width="36.109375" style="1" customWidth="1"/>
    <col min="8996" max="8996" width="26.33203125" style="1" customWidth="1"/>
    <col min="8997" max="8997" width="17.6640625" style="1" customWidth="1"/>
    <col min="8998" max="8998" width="53.6640625" style="1" customWidth="1"/>
    <col min="8999" max="9000" width="18.6640625" style="1" customWidth="1"/>
    <col min="9001" max="9001" width="86.88671875" style="1" customWidth="1"/>
    <col min="9002" max="9002" width="21.88671875" style="1" customWidth="1"/>
    <col min="9003" max="9003" width="19.6640625" style="1" customWidth="1"/>
    <col min="9004" max="9004" width="32.6640625" style="1" customWidth="1"/>
    <col min="9005" max="9011" width="100.6640625" style="1" customWidth="1"/>
    <col min="9012" max="9248" width="8.88671875" style="1"/>
    <col min="9249" max="9249" width="25.109375" style="1" customWidth="1"/>
    <col min="9250" max="9250" width="70.44140625" style="1" customWidth="1"/>
    <col min="9251" max="9251" width="36.109375" style="1" customWidth="1"/>
    <col min="9252" max="9252" width="26.33203125" style="1" customWidth="1"/>
    <col min="9253" max="9253" width="17.6640625" style="1" customWidth="1"/>
    <col min="9254" max="9254" width="53.6640625" style="1" customWidth="1"/>
    <col min="9255" max="9256" width="18.6640625" style="1" customWidth="1"/>
    <col min="9257" max="9257" width="86.88671875" style="1" customWidth="1"/>
    <col min="9258" max="9258" width="21.88671875" style="1" customWidth="1"/>
    <col min="9259" max="9259" width="19.6640625" style="1" customWidth="1"/>
    <col min="9260" max="9260" width="32.6640625" style="1" customWidth="1"/>
    <col min="9261" max="9267" width="100.6640625" style="1" customWidth="1"/>
    <col min="9268" max="9504" width="8.88671875" style="1"/>
    <col min="9505" max="9505" width="25.109375" style="1" customWidth="1"/>
    <col min="9506" max="9506" width="70.44140625" style="1" customWidth="1"/>
    <col min="9507" max="9507" width="36.109375" style="1" customWidth="1"/>
    <col min="9508" max="9508" width="26.33203125" style="1" customWidth="1"/>
    <col min="9509" max="9509" width="17.6640625" style="1" customWidth="1"/>
    <col min="9510" max="9510" width="53.6640625" style="1" customWidth="1"/>
    <col min="9511" max="9512" width="18.6640625" style="1" customWidth="1"/>
    <col min="9513" max="9513" width="86.88671875" style="1" customWidth="1"/>
    <col min="9514" max="9514" width="21.88671875" style="1" customWidth="1"/>
    <col min="9515" max="9515" width="19.6640625" style="1" customWidth="1"/>
    <col min="9516" max="9516" width="32.6640625" style="1" customWidth="1"/>
    <col min="9517" max="9523" width="100.6640625" style="1" customWidth="1"/>
    <col min="9524" max="9760" width="8.88671875" style="1"/>
    <col min="9761" max="9761" width="25.109375" style="1" customWidth="1"/>
    <col min="9762" max="9762" width="70.44140625" style="1" customWidth="1"/>
    <col min="9763" max="9763" width="36.109375" style="1" customWidth="1"/>
    <col min="9764" max="9764" width="26.33203125" style="1" customWidth="1"/>
    <col min="9765" max="9765" width="17.6640625" style="1" customWidth="1"/>
    <col min="9766" max="9766" width="53.6640625" style="1" customWidth="1"/>
    <col min="9767" max="9768" width="18.6640625" style="1" customWidth="1"/>
    <col min="9769" max="9769" width="86.88671875" style="1" customWidth="1"/>
    <col min="9770" max="9770" width="21.88671875" style="1" customWidth="1"/>
    <col min="9771" max="9771" width="19.6640625" style="1" customWidth="1"/>
    <col min="9772" max="9772" width="32.6640625" style="1" customWidth="1"/>
    <col min="9773" max="9779" width="100.6640625" style="1" customWidth="1"/>
    <col min="9780" max="10016" width="8.88671875" style="1"/>
    <col min="10017" max="10017" width="25.109375" style="1" customWidth="1"/>
    <col min="10018" max="10018" width="70.44140625" style="1" customWidth="1"/>
    <col min="10019" max="10019" width="36.109375" style="1" customWidth="1"/>
    <col min="10020" max="10020" width="26.33203125" style="1" customWidth="1"/>
    <col min="10021" max="10021" width="17.6640625" style="1" customWidth="1"/>
    <col min="10022" max="10022" width="53.6640625" style="1" customWidth="1"/>
    <col min="10023" max="10024" width="18.6640625" style="1" customWidth="1"/>
    <col min="10025" max="10025" width="86.88671875" style="1" customWidth="1"/>
    <col min="10026" max="10026" width="21.88671875" style="1" customWidth="1"/>
    <col min="10027" max="10027" width="19.6640625" style="1" customWidth="1"/>
    <col min="10028" max="10028" width="32.6640625" style="1" customWidth="1"/>
    <col min="10029" max="10035" width="100.6640625" style="1" customWidth="1"/>
    <col min="10036" max="10272" width="8.88671875" style="1"/>
    <col min="10273" max="10273" width="25.109375" style="1" customWidth="1"/>
    <col min="10274" max="10274" width="70.44140625" style="1" customWidth="1"/>
    <col min="10275" max="10275" width="36.109375" style="1" customWidth="1"/>
    <col min="10276" max="10276" width="26.33203125" style="1" customWidth="1"/>
    <col min="10277" max="10277" width="17.6640625" style="1" customWidth="1"/>
    <col min="10278" max="10278" width="53.6640625" style="1" customWidth="1"/>
    <col min="10279" max="10280" width="18.6640625" style="1" customWidth="1"/>
    <col min="10281" max="10281" width="86.88671875" style="1" customWidth="1"/>
    <col min="10282" max="10282" width="21.88671875" style="1" customWidth="1"/>
    <col min="10283" max="10283" width="19.6640625" style="1" customWidth="1"/>
    <col min="10284" max="10284" width="32.6640625" style="1" customWidth="1"/>
    <col min="10285" max="10291" width="100.6640625" style="1" customWidth="1"/>
    <col min="10292" max="10528" width="8.88671875" style="1"/>
    <col min="10529" max="10529" width="25.109375" style="1" customWidth="1"/>
    <col min="10530" max="10530" width="70.44140625" style="1" customWidth="1"/>
    <col min="10531" max="10531" width="36.109375" style="1" customWidth="1"/>
    <col min="10532" max="10532" width="26.33203125" style="1" customWidth="1"/>
    <col min="10533" max="10533" width="17.6640625" style="1" customWidth="1"/>
    <col min="10534" max="10534" width="53.6640625" style="1" customWidth="1"/>
    <col min="10535" max="10536" width="18.6640625" style="1" customWidth="1"/>
    <col min="10537" max="10537" width="86.88671875" style="1" customWidth="1"/>
    <col min="10538" max="10538" width="21.88671875" style="1" customWidth="1"/>
    <col min="10539" max="10539" width="19.6640625" style="1" customWidth="1"/>
    <col min="10540" max="10540" width="32.6640625" style="1" customWidth="1"/>
    <col min="10541" max="10547" width="100.6640625" style="1" customWidth="1"/>
    <col min="10548" max="10784" width="8.88671875" style="1"/>
    <col min="10785" max="10785" width="25.109375" style="1" customWidth="1"/>
    <col min="10786" max="10786" width="70.44140625" style="1" customWidth="1"/>
    <col min="10787" max="10787" width="36.109375" style="1" customWidth="1"/>
    <col min="10788" max="10788" width="26.33203125" style="1" customWidth="1"/>
    <col min="10789" max="10789" width="17.6640625" style="1" customWidth="1"/>
    <col min="10790" max="10790" width="53.6640625" style="1" customWidth="1"/>
    <col min="10791" max="10792" width="18.6640625" style="1" customWidth="1"/>
    <col min="10793" max="10793" width="86.88671875" style="1" customWidth="1"/>
    <col min="10794" max="10794" width="21.88671875" style="1" customWidth="1"/>
    <col min="10795" max="10795" width="19.6640625" style="1" customWidth="1"/>
    <col min="10796" max="10796" width="32.6640625" style="1" customWidth="1"/>
    <col min="10797" max="10803" width="100.6640625" style="1" customWidth="1"/>
    <col min="10804" max="11040" width="8.88671875" style="1"/>
    <col min="11041" max="11041" width="25.109375" style="1" customWidth="1"/>
    <col min="11042" max="11042" width="70.44140625" style="1" customWidth="1"/>
    <col min="11043" max="11043" width="36.109375" style="1" customWidth="1"/>
    <col min="11044" max="11044" width="26.33203125" style="1" customWidth="1"/>
    <col min="11045" max="11045" width="17.6640625" style="1" customWidth="1"/>
    <col min="11046" max="11046" width="53.6640625" style="1" customWidth="1"/>
    <col min="11047" max="11048" width="18.6640625" style="1" customWidth="1"/>
    <col min="11049" max="11049" width="86.88671875" style="1" customWidth="1"/>
    <col min="11050" max="11050" width="21.88671875" style="1" customWidth="1"/>
    <col min="11051" max="11051" width="19.6640625" style="1" customWidth="1"/>
    <col min="11052" max="11052" width="32.6640625" style="1" customWidth="1"/>
    <col min="11053" max="11059" width="100.6640625" style="1" customWidth="1"/>
    <col min="11060" max="11296" width="8.88671875" style="1"/>
    <col min="11297" max="11297" width="25.109375" style="1" customWidth="1"/>
    <col min="11298" max="11298" width="70.44140625" style="1" customWidth="1"/>
    <col min="11299" max="11299" width="36.109375" style="1" customWidth="1"/>
    <col min="11300" max="11300" width="26.33203125" style="1" customWidth="1"/>
    <col min="11301" max="11301" width="17.6640625" style="1" customWidth="1"/>
    <col min="11302" max="11302" width="53.6640625" style="1" customWidth="1"/>
    <col min="11303" max="11304" width="18.6640625" style="1" customWidth="1"/>
    <col min="11305" max="11305" width="86.88671875" style="1" customWidth="1"/>
    <col min="11306" max="11306" width="21.88671875" style="1" customWidth="1"/>
    <col min="11307" max="11307" width="19.6640625" style="1" customWidth="1"/>
    <col min="11308" max="11308" width="32.6640625" style="1" customWidth="1"/>
    <col min="11309" max="11315" width="100.6640625" style="1" customWidth="1"/>
    <col min="11316" max="11552" width="8.88671875" style="1"/>
    <col min="11553" max="11553" width="25.109375" style="1" customWidth="1"/>
    <col min="11554" max="11554" width="70.44140625" style="1" customWidth="1"/>
    <col min="11555" max="11555" width="36.109375" style="1" customWidth="1"/>
    <col min="11556" max="11556" width="26.33203125" style="1" customWidth="1"/>
    <col min="11557" max="11557" width="17.6640625" style="1" customWidth="1"/>
    <col min="11558" max="11558" width="53.6640625" style="1" customWidth="1"/>
    <col min="11559" max="11560" width="18.6640625" style="1" customWidth="1"/>
    <col min="11561" max="11561" width="86.88671875" style="1" customWidth="1"/>
    <col min="11562" max="11562" width="21.88671875" style="1" customWidth="1"/>
    <col min="11563" max="11563" width="19.6640625" style="1" customWidth="1"/>
    <col min="11564" max="11564" width="32.6640625" style="1" customWidth="1"/>
    <col min="11565" max="11571" width="100.6640625" style="1" customWidth="1"/>
    <col min="11572" max="11808" width="8.88671875" style="1"/>
    <col min="11809" max="11809" width="25.109375" style="1" customWidth="1"/>
    <col min="11810" max="11810" width="70.44140625" style="1" customWidth="1"/>
    <col min="11811" max="11811" width="36.109375" style="1" customWidth="1"/>
    <col min="11812" max="11812" width="26.33203125" style="1" customWidth="1"/>
    <col min="11813" max="11813" width="17.6640625" style="1" customWidth="1"/>
    <col min="11814" max="11814" width="53.6640625" style="1" customWidth="1"/>
    <col min="11815" max="11816" width="18.6640625" style="1" customWidth="1"/>
    <col min="11817" max="11817" width="86.88671875" style="1" customWidth="1"/>
    <col min="11818" max="11818" width="21.88671875" style="1" customWidth="1"/>
    <col min="11819" max="11819" width="19.6640625" style="1" customWidth="1"/>
    <col min="11820" max="11820" width="32.6640625" style="1" customWidth="1"/>
    <col min="11821" max="11827" width="100.6640625" style="1" customWidth="1"/>
    <col min="11828" max="12064" width="8.88671875" style="1"/>
    <col min="12065" max="12065" width="25.109375" style="1" customWidth="1"/>
    <col min="12066" max="12066" width="70.44140625" style="1" customWidth="1"/>
    <col min="12067" max="12067" width="36.109375" style="1" customWidth="1"/>
    <col min="12068" max="12068" width="26.33203125" style="1" customWidth="1"/>
    <col min="12069" max="12069" width="17.6640625" style="1" customWidth="1"/>
    <col min="12070" max="12070" width="53.6640625" style="1" customWidth="1"/>
    <col min="12071" max="12072" width="18.6640625" style="1" customWidth="1"/>
    <col min="12073" max="12073" width="86.88671875" style="1" customWidth="1"/>
    <col min="12074" max="12074" width="21.88671875" style="1" customWidth="1"/>
    <col min="12075" max="12075" width="19.6640625" style="1" customWidth="1"/>
    <col min="12076" max="12076" width="32.6640625" style="1" customWidth="1"/>
    <col min="12077" max="12083" width="100.6640625" style="1" customWidth="1"/>
    <col min="12084" max="12320" width="8.88671875" style="1"/>
    <col min="12321" max="12321" width="25.109375" style="1" customWidth="1"/>
    <col min="12322" max="12322" width="70.44140625" style="1" customWidth="1"/>
    <col min="12323" max="12323" width="36.109375" style="1" customWidth="1"/>
    <col min="12324" max="12324" width="26.33203125" style="1" customWidth="1"/>
    <col min="12325" max="12325" width="17.6640625" style="1" customWidth="1"/>
    <col min="12326" max="12326" width="53.6640625" style="1" customWidth="1"/>
    <col min="12327" max="12328" width="18.6640625" style="1" customWidth="1"/>
    <col min="12329" max="12329" width="86.88671875" style="1" customWidth="1"/>
    <col min="12330" max="12330" width="21.88671875" style="1" customWidth="1"/>
    <col min="12331" max="12331" width="19.6640625" style="1" customWidth="1"/>
    <col min="12332" max="12332" width="32.6640625" style="1" customWidth="1"/>
    <col min="12333" max="12339" width="100.6640625" style="1" customWidth="1"/>
    <col min="12340" max="12576" width="8.88671875" style="1"/>
    <col min="12577" max="12577" width="25.109375" style="1" customWidth="1"/>
    <col min="12578" max="12578" width="70.44140625" style="1" customWidth="1"/>
    <col min="12579" max="12579" width="36.109375" style="1" customWidth="1"/>
    <col min="12580" max="12580" width="26.33203125" style="1" customWidth="1"/>
    <col min="12581" max="12581" width="17.6640625" style="1" customWidth="1"/>
    <col min="12582" max="12582" width="53.6640625" style="1" customWidth="1"/>
    <col min="12583" max="12584" width="18.6640625" style="1" customWidth="1"/>
    <col min="12585" max="12585" width="86.88671875" style="1" customWidth="1"/>
    <col min="12586" max="12586" width="21.88671875" style="1" customWidth="1"/>
    <col min="12587" max="12587" width="19.6640625" style="1" customWidth="1"/>
    <col min="12588" max="12588" width="32.6640625" style="1" customWidth="1"/>
    <col min="12589" max="12595" width="100.6640625" style="1" customWidth="1"/>
    <col min="12596" max="12832" width="8.88671875" style="1"/>
    <col min="12833" max="12833" width="25.109375" style="1" customWidth="1"/>
    <col min="12834" max="12834" width="70.44140625" style="1" customWidth="1"/>
    <col min="12835" max="12835" width="36.109375" style="1" customWidth="1"/>
    <col min="12836" max="12836" width="26.33203125" style="1" customWidth="1"/>
    <col min="12837" max="12837" width="17.6640625" style="1" customWidth="1"/>
    <col min="12838" max="12838" width="53.6640625" style="1" customWidth="1"/>
    <col min="12839" max="12840" width="18.6640625" style="1" customWidth="1"/>
    <col min="12841" max="12841" width="86.88671875" style="1" customWidth="1"/>
    <col min="12842" max="12842" width="21.88671875" style="1" customWidth="1"/>
    <col min="12843" max="12843" width="19.6640625" style="1" customWidth="1"/>
    <col min="12844" max="12844" width="32.6640625" style="1" customWidth="1"/>
    <col min="12845" max="12851" width="100.6640625" style="1" customWidth="1"/>
    <col min="12852" max="13088" width="8.88671875" style="1"/>
    <col min="13089" max="13089" width="25.109375" style="1" customWidth="1"/>
    <col min="13090" max="13090" width="70.44140625" style="1" customWidth="1"/>
    <col min="13091" max="13091" width="36.109375" style="1" customWidth="1"/>
    <col min="13092" max="13092" width="26.33203125" style="1" customWidth="1"/>
    <col min="13093" max="13093" width="17.6640625" style="1" customWidth="1"/>
    <col min="13094" max="13094" width="53.6640625" style="1" customWidth="1"/>
    <col min="13095" max="13096" width="18.6640625" style="1" customWidth="1"/>
    <col min="13097" max="13097" width="86.88671875" style="1" customWidth="1"/>
    <col min="13098" max="13098" width="21.88671875" style="1" customWidth="1"/>
    <col min="13099" max="13099" width="19.6640625" style="1" customWidth="1"/>
    <col min="13100" max="13100" width="32.6640625" style="1" customWidth="1"/>
    <col min="13101" max="13107" width="100.6640625" style="1" customWidth="1"/>
    <col min="13108" max="13344" width="8.88671875" style="1"/>
    <col min="13345" max="13345" width="25.109375" style="1" customWidth="1"/>
    <col min="13346" max="13346" width="70.44140625" style="1" customWidth="1"/>
    <col min="13347" max="13347" width="36.109375" style="1" customWidth="1"/>
    <col min="13348" max="13348" width="26.33203125" style="1" customWidth="1"/>
    <col min="13349" max="13349" width="17.6640625" style="1" customWidth="1"/>
    <col min="13350" max="13350" width="53.6640625" style="1" customWidth="1"/>
    <col min="13351" max="13352" width="18.6640625" style="1" customWidth="1"/>
    <col min="13353" max="13353" width="86.88671875" style="1" customWidth="1"/>
    <col min="13354" max="13354" width="21.88671875" style="1" customWidth="1"/>
    <col min="13355" max="13355" width="19.6640625" style="1" customWidth="1"/>
    <col min="13356" max="13356" width="32.6640625" style="1" customWidth="1"/>
    <col min="13357" max="13363" width="100.6640625" style="1" customWidth="1"/>
    <col min="13364" max="13600" width="8.88671875" style="1"/>
    <col min="13601" max="13601" width="25.109375" style="1" customWidth="1"/>
    <col min="13602" max="13602" width="70.44140625" style="1" customWidth="1"/>
    <col min="13603" max="13603" width="36.109375" style="1" customWidth="1"/>
    <col min="13604" max="13604" width="26.33203125" style="1" customWidth="1"/>
    <col min="13605" max="13605" width="17.6640625" style="1" customWidth="1"/>
    <col min="13606" max="13606" width="53.6640625" style="1" customWidth="1"/>
    <col min="13607" max="13608" width="18.6640625" style="1" customWidth="1"/>
    <col min="13609" max="13609" width="86.88671875" style="1" customWidth="1"/>
    <col min="13610" max="13610" width="21.88671875" style="1" customWidth="1"/>
    <col min="13611" max="13611" width="19.6640625" style="1" customWidth="1"/>
    <col min="13612" max="13612" width="32.6640625" style="1" customWidth="1"/>
    <col min="13613" max="13619" width="100.6640625" style="1" customWidth="1"/>
    <col min="13620" max="13856" width="8.88671875" style="1"/>
    <col min="13857" max="13857" width="25.109375" style="1" customWidth="1"/>
    <col min="13858" max="13858" width="70.44140625" style="1" customWidth="1"/>
    <col min="13859" max="13859" width="36.109375" style="1" customWidth="1"/>
    <col min="13860" max="13860" width="26.33203125" style="1" customWidth="1"/>
    <col min="13861" max="13861" width="17.6640625" style="1" customWidth="1"/>
    <col min="13862" max="13862" width="53.6640625" style="1" customWidth="1"/>
    <col min="13863" max="13864" width="18.6640625" style="1" customWidth="1"/>
    <col min="13865" max="13865" width="86.88671875" style="1" customWidth="1"/>
    <col min="13866" max="13866" width="21.88671875" style="1" customWidth="1"/>
    <col min="13867" max="13867" width="19.6640625" style="1" customWidth="1"/>
    <col min="13868" max="13868" width="32.6640625" style="1" customWidth="1"/>
    <col min="13869" max="13875" width="100.6640625" style="1" customWidth="1"/>
    <col min="13876" max="14112" width="8.88671875" style="1"/>
    <col min="14113" max="14113" width="25.109375" style="1" customWidth="1"/>
    <col min="14114" max="14114" width="70.44140625" style="1" customWidth="1"/>
    <col min="14115" max="14115" width="36.109375" style="1" customWidth="1"/>
    <col min="14116" max="14116" width="26.33203125" style="1" customWidth="1"/>
    <col min="14117" max="14117" width="17.6640625" style="1" customWidth="1"/>
    <col min="14118" max="14118" width="53.6640625" style="1" customWidth="1"/>
    <col min="14119" max="14120" width="18.6640625" style="1" customWidth="1"/>
    <col min="14121" max="14121" width="86.88671875" style="1" customWidth="1"/>
    <col min="14122" max="14122" width="21.88671875" style="1" customWidth="1"/>
    <col min="14123" max="14123" width="19.6640625" style="1" customWidth="1"/>
    <col min="14124" max="14124" width="32.6640625" style="1" customWidth="1"/>
    <col min="14125" max="14131" width="100.6640625" style="1" customWidth="1"/>
    <col min="14132" max="14368" width="8.88671875" style="1"/>
    <col min="14369" max="14369" width="25.109375" style="1" customWidth="1"/>
    <col min="14370" max="14370" width="70.44140625" style="1" customWidth="1"/>
    <col min="14371" max="14371" width="36.109375" style="1" customWidth="1"/>
    <col min="14372" max="14372" width="26.33203125" style="1" customWidth="1"/>
    <col min="14373" max="14373" width="17.6640625" style="1" customWidth="1"/>
    <col min="14374" max="14374" width="53.6640625" style="1" customWidth="1"/>
    <col min="14375" max="14376" width="18.6640625" style="1" customWidth="1"/>
    <col min="14377" max="14377" width="86.88671875" style="1" customWidth="1"/>
    <col min="14378" max="14378" width="21.88671875" style="1" customWidth="1"/>
    <col min="14379" max="14379" width="19.6640625" style="1" customWidth="1"/>
    <col min="14380" max="14380" width="32.6640625" style="1" customWidth="1"/>
    <col min="14381" max="14387" width="100.6640625" style="1" customWidth="1"/>
    <col min="14388" max="14624" width="8.88671875" style="1"/>
    <col min="14625" max="14625" width="25.109375" style="1" customWidth="1"/>
    <col min="14626" max="14626" width="70.44140625" style="1" customWidth="1"/>
    <col min="14627" max="14627" width="36.109375" style="1" customWidth="1"/>
    <col min="14628" max="14628" width="26.33203125" style="1" customWidth="1"/>
    <col min="14629" max="14629" width="17.6640625" style="1" customWidth="1"/>
    <col min="14630" max="14630" width="53.6640625" style="1" customWidth="1"/>
    <col min="14631" max="14632" width="18.6640625" style="1" customWidth="1"/>
    <col min="14633" max="14633" width="86.88671875" style="1" customWidth="1"/>
    <col min="14634" max="14634" width="21.88671875" style="1" customWidth="1"/>
    <col min="14635" max="14635" width="19.6640625" style="1" customWidth="1"/>
    <col min="14636" max="14636" width="32.6640625" style="1" customWidth="1"/>
    <col min="14637" max="14643" width="100.6640625" style="1" customWidth="1"/>
    <col min="14644" max="16384" width="8.88671875" style="1"/>
  </cols>
  <sheetData>
    <row r="1" spans="1:46" s="12" customFormat="1" ht="18" customHeight="1" thickBot="1" x14ac:dyDescent="0.45">
      <c r="B1" s="144" t="s">
        <v>0</v>
      </c>
      <c r="C1" s="144"/>
      <c r="D1" s="144"/>
      <c r="K1" s="13"/>
      <c r="L1" s="13"/>
      <c r="M1" s="13"/>
      <c r="N1" s="13"/>
      <c r="O1" s="13"/>
      <c r="P1" s="13"/>
      <c r="Q1" s="13"/>
      <c r="R1" s="13"/>
      <c r="S1" s="13"/>
      <c r="T1" s="13"/>
      <c r="U1" s="13"/>
      <c r="V1" s="13"/>
    </row>
    <row r="2" spans="1:46" s="14" customFormat="1" ht="16.5" customHeight="1" thickBot="1" x14ac:dyDescent="0.4">
      <c r="B2" s="15" t="s">
        <v>1</v>
      </c>
      <c r="C2" s="15"/>
      <c r="D2" s="16"/>
      <c r="E2" s="17"/>
      <c r="F2" s="17"/>
      <c r="G2" s="17"/>
      <c r="H2" s="17"/>
      <c r="I2" s="17"/>
      <c r="J2" s="17"/>
      <c r="K2" s="18"/>
      <c r="N2" s="49" t="s">
        <v>79</v>
      </c>
      <c r="O2" s="60" t="s">
        <v>80</v>
      </c>
      <c r="P2" s="51" t="s">
        <v>81</v>
      </c>
      <c r="Q2" s="52" t="s">
        <v>70</v>
      </c>
      <c r="R2" s="61" t="s">
        <v>69</v>
      </c>
      <c r="S2" s="62" t="s">
        <v>68</v>
      </c>
      <c r="T2" s="18"/>
      <c r="U2" s="18"/>
      <c r="V2" s="18"/>
      <c r="W2" s="17"/>
      <c r="X2" s="17"/>
      <c r="Y2" s="17"/>
      <c r="Z2" s="17"/>
      <c r="AA2" s="17"/>
      <c r="AB2" s="17"/>
    </row>
    <row r="3" spans="1:46" s="11" customFormat="1" ht="23.4" thickBot="1" x14ac:dyDescent="0.3">
      <c r="B3" s="22" t="s">
        <v>2</v>
      </c>
      <c r="C3" s="23"/>
      <c r="D3" s="20"/>
      <c r="E3" s="19"/>
      <c r="F3" s="19"/>
      <c r="G3" s="19"/>
      <c r="H3" s="19"/>
      <c r="I3" s="19"/>
      <c r="J3" s="19"/>
      <c r="K3" s="21"/>
      <c r="N3" s="54" t="s">
        <v>82</v>
      </c>
      <c r="O3" s="49" t="s">
        <v>83</v>
      </c>
      <c r="P3" s="63" t="s">
        <v>84</v>
      </c>
      <c r="Q3" s="63" t="s">
        <v>85</v>
      </c>
      <c r="R3" s="63" t="s">
        <v>86</v>
      </c>
      <c r="S3" s="134" t="s">
        <v>87</v>
      </c>
      <c r="T3" s="21"/>
      <c r="U3" s="21"/>
      <c r="V3" s="21"/>
      <c r="W3" s="19"/>
      <c r="X3" s="19"/>
      <c r="Y3" s="19"/>
      <c r="Z3" s="19"/>
      <c r="AA3" s="19"/>
      <c r="AB3" s="19"/>
    </row>
    <row r="4" spans="1:46" s="4" customFormat="1" ht="15.6" x14ac:dyDescent="0.25">
      <c r="A4" s="11"/>
      <c r="B4" s="145" t="s">
        <v>118</v>
      </c>
      <c r="C4" s="145"/>
      <c r="D4" s="145"/>
      <c r="E4" s="145"/>
      <c r="F4" s="145"/>
      <c r="G4" s="145"/>
      <c r="H4" s="145"/>
      <c r="I4" s="145"/>
      <c r="J4" s="5"/>
      <c r="K4" s="21"/>
      <c r="L4" s="133"/>
      <c r="M4" s="28"/>
      <c r="N4" s="28"/>
      <c r="O4" s="28"/>
      <c r="P4" s="28"/>
      <c r="Q4" s="28"/>
      <c r="R4" s="21"/>
      <c r="S4" s="21"/>
      <c r="T4" s="21"/>
      <c r="U4" s="21"/>
      <c r="V4" s="21"/>
      <c r="W4" s="21"/>
      <c r="X4" s="21"/>
      <c r="Y4" s="5"/>
      <c r="Z4" s="21"/>
      <c r="AA4" s="21"/>
      <c r="AB4" s="21"/>
      <c r="AC4" s="21"/>
      <c r="AD4" s="21"/>
      <c r="AE4" s="11"/>
      <c r="AF4" s="11"/>
      <c r="AG4" s="11"/>
      <c r="AH4" s="11"/>
      <c r="AI4" s="11"/>
      <c r="AJ4" s="11"/>
      <c r="AK4" s="11"/>
      <c r="AL4" s="11"/>
      <c r="AM4" s="11"/>
      <c r="AN4" s="11"/>
      <c r="AO4" s="11"/>
      <c r="AP4" s="11"/>
      <c r="AQ4" s="11"/>
      <c r="AR4" s="11"/>
      <c r="AS4" s="11"/>
      <c r="AT4" s="11"/>
    </row>
    <row r="5" spans="1:46" s="9" customFormat="1" ht="21" customHeight="1" thickBot="1" x14ac:dyDescent="0.3">
      <c r="A5" s="24"/>
      <c r="B5" s="146"/>
      <c r="C5" s="146"/>
      <c r="D5" s="146"/>
      <c r="H5" s="27"/>
      <c r="I5" s="27"/>
      <c r="J5" s="27"/>
      <c r="K5" s="28"/>
      <c r="L5" s="133"/>
      <c r="M5" s="28"/>
      <c r="N5" s="28"/>
      <c r="O5" s="28"/>
      <c r="P5" s="28"/>
      <c r="Q5" s="28"/>
      <c r="R5" s="28"/>
      <c r="S5" s="28"/>
      <c r="U5" s="28"/>
      <c r="V5" s="28"/>
      <c r="Y5" s="147"/>
      <c r="Z5" s="148"/>
    </row>
    <row r="6" spans="1:46" s="9" customFormat="1" ht="21.75" customHeight="1" thickBot="1" x14ac:dyDescent="0.3">
      <c r="A6" s="24"/>
      <c r="B6" s="146"/>
      <c r="C6" s="146"/>
      <c r="D6" s="146"/>
      <c r="H6" s="27"/>
      <c r="I6" s="27"/>
      <c r="J6" s="27"/>
      <c r="K6" s="28"/>
      <c r="L6" s="133"/>
      <c r="M6" s="28"/>
      <c r="N6" s="28"/>
      <c r="O6" s="28"/>
      <c r="P6" s="28"/>
      <c r="Q6" s="28"/>
      <c r="R6" s="155" t="s">
        <v>133</v>
      </c>
      <c r="S6" s="156"/>
      <c r="T6" s="28"/>
      <c r="U6" s="28"/>
      <c r="V6" s="135">
        <f>SUM(V11:V24)</f>
        <v>60</v>
      </c>
      <c r="Y6" s="147"/>
      <c r="Z6" s="148"/>
    </row>
    <row r="7" spans="1:46" s="9" customFormat="1" ht="17.399999999999999" x14ac:dyDescent="0.25">
      <c r="A7" s="24"/>
      <c r="B7" s="24"/>
      <c r="C7" s="24"/>
      <c r="D7" s="10"/>
      <c r="E7" s="29"/>
      <c r="F7" s="29"/>
      <c r="G7" s="29"/>
      <c r="H7" s="27"/>
      <c r="I7" s="27"/>
      <c r="J7" s="27"/>
      <c r="K7" s="28"/>
      <c r="L7" s="157" t="s">
        <v>134</v>
      </c>
      <c r="M7" s="158"/>
      <c r="N7" s="158"/>
      <c r="O7" s="158"/>
      <c r="P7" s="159"/>
      <c r="Q7" s="28"/>
      <c r="R7" s="28"/>
      <c r="S7" s="28"/>
      <c r="T7" s="28"/>
      <c r="U7" s="28"/>
      <c r="V7" s="28"/>
    </row>
    <row r="8" spans="1:46" s="9" customFormat="1" ht="18" thickBot="1" x14ac:dyDescent="0.3">
      <c r="A8" s="24"/>
      <c r="B8" s="24"/>
      <c r="C8" s="24"/>
      <c r="D8" s="10"/>
      <c r="E8" s="29"/>
      <c r="F8" s="29"/>
      <c r="G8" s="29"/>
      <c r="H8" s="27"/>
      <c r="I8" s="27"/>
      <c r="J8" s="27"/>
      <c r="K8" s="28"/>
      <c r="L8" s="160" t="s">
        <v>135</v>
      </c>
      <c r="M8" s="161"/>
      <c r="N8" s="161"/>
      <c r="O8" s="161"/>
      <c r="P8" s="162"/>
      <c r="Q8" s="28"/>
      <c r="R8" s="28"/>
      <c r="S8" s="28"/>
      <c r="T8" s="28"/>
      <c r="U8" s="28"/>
      <c r="V8" s="28"/>
    </row>
    <row r="9" spans="1:46" ht="39" customHeight="1" thickBot="1" x14ac:dyDescent="0.35">
      <c r="A9" s="24"/>
      <c r="B9" s="136" t="s">
        <v>3</v>
      </c>
      <c r="C9" s="137"/>
      <c r="D9" s="138"/>
      <c r="E9" s="149" t="s">
        <v>132</v>
      </c>
      <c r="F9" s="150"/>
      <c r="G9" s="150"/>
      <c r="H9" s="150"/>
      <c r="I9" s="150"/>
      <c r="J9" s="150"/>
      <c r="K9" s="154"/>
      <c r="L9" s="149" t="s">
        <v>121</v>
      </c>
      <c r="M9" s="150"/>
      <c r="N9" s="150"/>
      <c r="O9" s="150"/>
      <c r="P9" s="150"/>
      <c r="Q9" s="151" t="s">
        <v>131</v>
      </c>
      <c r="R9" s="152"/>
      <c r="S9" s="152"/>
      <c r="T9" s="152"/>
      <c r="U9" s="152"/>
      <c r="V9" s="153"/>
      <c r="W9" s="139" t="s">
        <v>4</v>
      </c>
      <c r="X9" s="140"/>
      <c r="Y9" s="140"/>
      <c r="Z9" s="141"/>
      <c r="AA9" s="142" t="s">
        <v>5</v>
      </c>
      <c r="AB9" s="143"/>
    </row>
    <row r="10" spans="1:46" s="6" customFormat="1" ht="69.75" customHeight="1" thickBot="1" x14ac:dyDescent="0.35">
      <c r="A10" s="25"/>
      <c r="B10" s="81" t="s">
        <v>6</v>
      </c>
      <c r="C10" s="72" t="s">
        <v>7</v>
      </c>
      <c r="D10" s="82" t="s">
        <v>8</v>
      </c>
      <c r="E10" s="88" t="s">
        <v>9</v>
      </c>
      <c r="F10" s="88" t="s">
        <v>89</v>
      </c>
      <c r="G10" s="90" t="s">
        <v>10</v>
      </c>
      <c r="H10" s="89" t="s">
        <v>11</v>
      </c>
      <c r="I10" s="89" t="s">
        <v>12</v>
      </c>
      <c r="J10" s="91" t="s">
        <v>96</v>
      </c>
      <c r="K10" s="92" t="s">
        <v>13</v>
      </c>
      <c r="L10" s="93" t="s">
        <v>122</v>
      </c>
      <c r="M10" s="93" t="s">
        <v>123</v>
      </c>
      <c r="N10" s="93" t="s">
        <v>124</v>
      </c>
      <c r="O10" s="93" t="s">
        <v>125</v>
      </c>
      <c r="P10" s="94" t="s">
        <v>126</v>
      </c>
      <c r="Q10" s="99" t="s">
        <v>127</v>
      </c>
      <c r="R10" s="100" t="s">
        <v>128</v>
      </c>
      <c r="S10" s="100" t="s">
        <v>129</v>
      </c>
      <c r="T10" s="100" t="s">
        <v>119</v>
      </c>
      <c r="U10" s="100" t="s">
        <v>120</v>
      </c>
      <c r="V10" s="101" t="s">
        <v>130</v>
      </c>
      <c r="W10" s="95" t="s">
        <v>14</v>
      </c>
      <c r="X10" s="86" t="s">
        <v>15</v>
      </c>
      <c r="Y10" s="86" t="s">
        <v>16</v>
      </c>
      <c r="Z10" s="87" t="s">
        <v>17</v>
      </c>
      <c r="AA10" s="88" t="s">
        <v>18</v>
      </c>
      <c r="AB10" s="89" t="s">
        <v>19</v>
      </c>
      <c r="AC10" s="25"/>
      <c r="AD10" s="25"/>
      <c r="AE10" s="25"/>
      <c r="AF10" s="25"/>
      <c r="AG10" s="25"/>
      <c r="AH10" s="25"/>
      <c r="AI10" s="25"/>
      <c r="AJ10" s="25"/>
      <c r="AK10" s="25"/>
      <c r="AL10" s="25"/>
      <c r="AM10" s="25"/>
      <c r="AN10" s="25"/>
      <c r="AO10" s="25"/>
      <c r="AP10" s="25"/>
      <c r="AQ10" s="25"/>
      <c r="AR10" s="25"/>
      <c r="AS10" s="25"/>
      <c r="AT10" s="25"/>
    </row>
    <row r="11" spans="1:46" s="7" customFormat="1" ht="66.599999999999994" customHeight="1" x14ac:dyDescent="0.3">
      <c r="A11" s="26"/>
      <c r="B11" s="165" t="s">
        <v>20</v>
      </c>
      <c r="C11" s="163" t="s">
        <v>21</v>
      </c>
      <c r="D11" s="83" t="s">
        <v>22</v>
      </c>
      <c r="E11" s="76" t="s">
        <v>65</v>
      </c>
      <c r="F11" s="76" t="s">
        <v>34</v>
      </c>
      <c r="G11" s="65" t="str">
        <f t="shared" ref="G11:G14" si="0">CONCATENATE(E11,F11)</f>
        <v>Muy altaBaja</v>
      </c>
      <c r="H11" s="74">
        <f>IFERROR(VLOOKUP(G11,'Parámetros Valoración Riesgos'!$K$3:$M$27,2,FALSE),"")</f>
        <v>10</v>
      </c>
      <c r="I11" s="74" t="str">
        <f>IFERROR(VLOOKUP(G11,'Parámetros Valoración Riesgos'!$K$3:$M$27,3,FALSE),"")</f>
        <v>Alto</v>
      </c>
      <c r="J11" s="66" t="s">
        <v>26</v>
      </c>
      <c r="K11" s="102" t="s">
        <v>27</v>
      </c>
      <c r="L11" s="103">
        <v>1</v>
      </c>
      <c r="M11" s="103">
        <v>1</v>
      </c>
      <c r="N11" s="103">
        <v>0</v>
      </c>
      <c r="O11" s="103">
        <v>1</v>
      </c>
      <c r="P11" s="104">
        <f>((L11*0.25)+(M11*0.25)+(N11*0.25)+(O11*0.25))</f>
        <v>0.75</v>
      </c>
      <c r="Q11" s="105">
        <f>+VLOOKUP(F11,'Parámetros Valoración Riesgos'!$A$4:$B$8,2,FALSE)</f>
        <v>2</v>
      </c>
      <c r="R11" s="106">
        <f>+VLOOKUP(E11,'Parámetros Valoración Riesgos'!$A$3:$B$8,2,FALSE)</f>
        <v>5</v>
      </c>
      <c r="S11" s="106">
        <f>+Q11*R11</f>
        <v>10</v>
      </c>
      <c r="T11" s="106">
        <f t="shared" ref="T11:T24" si="1">(S11/25)*100</f>
        <v>40</v>
      </c>
      <c r="U11" s="106">
        <f>+P11*100</f>
        <v>75</v>
      </c>
      <c r="V11" s="107">
        <f>IF((T11-U11)&gt;0,(T11-U11),0)</f>
        <v>0</v>
      </c>
      <c r="W11" s="79" t="s">
        <v>90</v>
      </c>
      <c r="X11" s="64" t="s">
        <v>28</v>
      </c>
      <c r="Y11" s="67" t="s">
        <v>29</v>
      </c>
      <c r="Z11" s="68" t="s">
        <v>30</v>
      </c>
      <c r="AA11" s="79" t="s">
        <v>31</v>
      </c>
      <c r="AB11" s="68" t="s">
        <v>31</v>
      </c>
      <c r="AC11" s="26"/>
      <c r="AD11" s="26"/>
      <c r="AE11" s="26"/>
      <c r="AF11" s="26"/>
      <c r="AG11" s="26"/>
      <c r="AH11" s="26"/>
      <c r="AI11" s="26"/>
      <c r="AJ11" s="26"/>
      <c r="AK11" s="26"/>
      <c r="AL11" s="26"/>
      <c r="AM11" s="26"/>
      <c r="AN11" s="26"/>
      <c r="AO11" s="26"/>
      <c r="AP11" s="26"/>
      <c r="AQ11" s="26"/>
      <c r="AR11" s="26"/>
      <c r="AS11" s="26"/>
      <c r="AT11" s="26"/>
    </row>
    <row r="12" spans="1:46" customFormat="1" ht="67.5" customHeight="1" thickBot="1" x14ac:dyDescent="0.35">
      <c r="A12" s="9"/>
      <c r="B12" s="166"/>
      <c r="C12" s="164"/>
      <c r="D12" s="84" t="s">
        <v>88</v>
      </c>
      <c r="E12" s="73" t="s">
        <v>24</v>
      </c>
      <c r="F12" s="73" t="s">
        <v>34</v>
      </c>
      <c r="G12" s="69" t="str">
        <f t="shared" si="0"/>
        <v>AltaBaja</v>
      </c>
      <c r="H12" s="75">
        <f>IFERROR(VLOOKUP(G12,'Parámetros Valoración Riesgos'!$K$3:$M$27,2,FALSE),"")</f>
        <v>8</v>
      </c>
      <c r="I12" s="75" t="str">
        <f>IFERROR(VLOOKUP(G12,'Parámetros Valoración Riesgos'!$K$3:$M$27,3,FALSE),"")</f>
        <v>Medio</v>
      </c>
      <c r="J12" s="70" t="s">
        <v>97</v>
      </c>
      <c r="K12" s="108" t="s">
        <v>45</v>
      </c>
      <c r="L12" s="80">
        <v>0</v>
      </c>
      <c r="M12" s="80">
        <v>0</v>
      </c>
      <c r="N12" s="80">
        <v>0</v>
      </c>
      <c r="O12" s="80">
        <v>1</v>
      </c>
      <c r="P12" s="109">
        <f t="shared" ref="P12:P24" si="2">((L12*0.25)+(M12*0.25)+(N12*0.25)+(O12*0.25))</f>
        <v>0.25</v>
      </c>
      <c r="Q12" s="96">
        <f>+VLOOKUP(F12,'Parámetros Valoración Riesgos'!$A$4:$B$8,2,FALSE)</f>
        <v>2</v>
      </c>
      <c r="R12" s="97">
        <f>+VLOOKUP(E12,'Parámetros Valoración Riesgos'!$A$3:$B$8,2,FALSE)</f>
        <v>4</v>
      </c>
      <c r="S12" s="97">
        <f t="shared" ref="S12:S24" si="3">+Q12*R12</f>
        <v>8</v>
      </c>
      <c r="T12" s="97">
        <f t="shared" si="1"/>
        <v>32</v>
      </c>
      <c r="U12" s="97">
        <f t="shared" ref="U12:U24" si="4">+P12*100</f>
        <v>25</v>
      </c>
      <c r="V12" s="110">
        <f t="shared" ref="V12:V24" si="5">IF((T12-U12)&gt;0,(T12-U12),0)</f>
        <v>7</v>
      </c>
      <c r="W12" s="80" t="s">
        <v>90</v>
      </c>
      <c r="X12" s="71" t="s">
        <v>99</v>
      </c>
      <c r="Y12" s="71" t="s">
        <v>98</v>
      </c>
      <c r="Z12" s="77" t="s">
        <v>30</v>
      </c>
      <c r="AA12" s="80" t="s">
        <v>31</v>
      </c>
      <c r="AB12" s="77" t="s">
        <v>31</v>
      </c>
      <c r="AC12" s="9"/>
      <c r="AD12" s="85"/>
      <c r="AE12" s="85"/>
      <c r="AF12" s="85"/>
      <c r="AG12" s="85"/>
      <c r="AH12" s="85"/>
      <c r="AI12" s="85"/>
      <c r="AJ12" s="85"/>
      <c r="AK12" s="85"/>
      <c r="AL12" s="85"/>
      <c r="AM12" s="85"/>
      <c r="AN12" s="85"/>
      <c r="AO12" s="85"/>
      <c r="AP12" s="85"/>
      <c r="AQ12" s="85"/>
      <c r="AR12" s="85"/>
      <c r="AS12" s="85"/>
      <c r="AT12" s="85"/>
    </row>
    <row r="13" spans="1:46" customFormat="1" ht="37.5" customHeight="1" x14ac:dyDescent="0.3">
      <c r="A13" s="26"/>
      <c r="B13" s="169" t="s">
        <v>32</v>
      </c>
      <c r="C13" s="167" t="s">
        <v>91</v>
      </c>
      <c r="D13" s="111" t="s">
        <v>92</v>
      </c>
      <c r="E13" s="112" t="s">
        <v>25</v>
      </c>
      <c r="F13" s="113" t="s">
        <v>25</v>
      </c>
      <c r="G13" s="65" t="str">
        <f t="shared" si="0"/>
        <v>MediaMedia</v>
      </c>
      <c r="H13" s="114">
        <f>IFERROR(VLOOKUP(G13,'[1]Parámetros Valoración Riesgos'!$K$3:$M$27,2,FALSE),"")</f>
        <v>9</v>
      </c>
      <c r="I13" s="114" t="str">
        <f>IFERROR(VLOOKUP(G13,'[1]Parámetros Valoración Riesgos'!$K$3:$M$27,3,FALSE),"")</f>
        <v>Alto</v>
      </c>
      <c r="J13" s="115" t="s">
        <v>100</v>
      </c>
      <c r="K13" s="116" t="s">
        <v>36</v>
      </c>
      <c r="L13" s="116">
        <v>1</v>
      </c>
      <c r="M13" s="116">
        <v>1</v>
      </c>
      <c r="N13" s="116">
        <v>0</v>
      </c>
      <c r="O13" s="116">
        <v>1</v>
      </c>
      <c r="P13" s="104">
        <f t="shared" si="2"/>
        <v>0.75</v>
      </c>
      <c r="Q13" s="105">
        <f>+VLOOKUP(F13,'Parámetros Valoración Riesgos'!$A$4:$B$8,2,FALSE)</f>
        <v>3</v>
      </c>
      <c r="R13" s="106">
        <f>+VLOOKUP(E13,'Parámetros Valoración Riesgos'!$A$3:$B$8,2,FALSE)</f>
        <v>3</v>
      </c>
      <c r="S13" s="106">
        <f t="shared" si="3"/>
        <v>9</v>
      </c>
      <c r="T13" s="106">
        <f t="shared" si="1"/>
        <v>36</v>
      </c>
      <c r="U13" s="106">
        <f t="shared" si="4"/>
        <v>75</v>
      </c>
      <c r="V13" s="107">
        <f t="shared" si="5"/>
        <v>0</v>
      </c>
      <c r="W13" s="117" t="s">
        <v>90</v>
      </c>
      <c r="X13" s="115" t="s">
        <v>101</v>
      </c>
      <c r="Y13" s="115" t="s">
        <v>102</v>
      </c>
      <c r="Z13" s="118" t="s">
        <v>30</v>
      </c>
      <c r="AA13" s="117" t="s">
        <v>31</v>
      </c>
      <c r="AB13" s="119" t="s">
        <v>31</v>
      </c>
      <c r="AC13" s="26"/>
      <c r="AD13" s="85"/>
      <c r="AE13" s="85"/>
      <c r="AF13" s="85"/>
      <c r="AG13" s="85"/>
      <c r="AH13" s="85"/>
      <c r="AI13" s="85"/>
      <c r="AJ13" s="85"/>
      <c r="AK13" s="85"/>
      <c r="AL13" s="85"/>
      <c r="AM13" s="85"/>
      <c r="AN13" s="85"/>
      <c r="AO13" s="85"/>
      <c r="AP13" s="85"/>
      <c r="AQ13" s="85"/>
      <c r="AR13" s="85"/>
      <c r="AS13" s="85"/>
      <c r="AT13" s="85"/>
    </row>
    <row r="14" spans="1:46" customFormat="1" ht="38.25" customHeight="1" thickBot="1" x14ac:dyDescent="0.35">
      <c r="A14" s="26"/>
      <c r="B14" s="170"/>
      <c r="C14" s="168"/>
      <c r="D14" s="120" t="s">
        <v>33</v>
      </c>
      <c r="E14" s="121" t="s">
        <v>24</v>
      </c>
      <c r="F14" s="122" t="s">
        <v>34</v>
      </c>
      <c r="G14" s="69" t="str">
        <f t="shared" si="0"/>
        <v>AltaBaja</v>
      </c>
      <c r="H14" s="123">
        <f>IFERROR(VLOOKUP(G14,'[1]Parámetros Valoración Riesgos'!$K$3:$M$27,2,FALSE),"")</f>
        <v>8</v>
      </c>
      <c r="I14" s="123" t="str">
        <f>IFERROR(VLOOKUP(G14,'[1]Parámetros Valoración Riesgos'!$K$3:$M$27,3,FALSE),"")</f>
        <v>Medio</v>
      </c>
      <c r="J14" s="124" t="s">
        <v>35</v>
      </c>
      <c r="K14" s="125" t="s">
        <v>36</v>
      </c>
      <c r="L14" s="125">
        <v>1</v>
      </c>
      <c r="M14" s="125">
        <v>1</v>
      </c>
      <c r="N14" s="125">
        <v>0</v>
      </c>
      <c r="O14" s="125">
        <v>1</v>
      </c>
      <c r="P14" s="109">
        <f t="shared" si="2"/>
        <v>0.75</v>
      </c>
      <c r="Q14" s="96">
        <f>+VLOOKUP(F14,'Parámetros Valoración Riesgos'!$A$4:$B$8,2,FALSE)</f>
        <v>2</v>
      </c>
      <c r="R14" s="97">
        <f>+VLOOKUP(E14,'Parámetros Valoración Riesgos'!$A$3:$B$8,2,FALSE)</f>
        <v>4</v>
      </c>
      <c r="S14" s="97">
        <f t="shared" si="3"/>
        <v>8</v>
      </c>
      <c r="T14" s="97">
        <f t="shared" si="1"/>
        <v>32</v>
      </c>
      <c r="U14" s="97">
        <f t="shared" si="4"/>
        <v>75</v>
      </c>
      <c r="V14" s="98">
        <f t="shared" si="5"/>
        <v>0</v>
      </c>
      <c r="W14" s="126" t="s">
        <v>23</v>
      </c>
      <c r="X14" s="124" t="s">
        <v>37</v>
      </c>
      <c r="Y14" s="124" t="s">
        <v>38</v>
      </c>
      <c r="Z14" s="127" t="s">
        <v>30</v>
      </c>
      <c r="AA14" s="126" t="s">
        <v>31</v>
      </c>
      <c r="AB14" s="127" t="s">
        <v>31</v>
      </c>
      <c r="AC14" s="26"/>
      <c r="AD14" s="85"/>
      <c r="AE14" s="85"/>
      <c r="AF14" s="85"/>
      <c r="AG14" s="85"/>
      <c r="AH14" s="85"/>
      <c r="AI14" s="85"/>
      <c r="AJ14" s="85"/>
      <c r="AK14" s="85"/>
      <c r="AL14" s="85"/>
      <c r="AM14" s="85"/>
      <c r="AN14" s="85"/>
      <c r="AO14" s="85"/>
      <c r="AP14" s="85"/>
      <c r="AQ14" s="85"/>
      <c r="AR14" s="85"/>
      <c r="AS14" s="85"/>
      <c r="AT14" s="85"/>
    </row>
    <row r="15" spans="1:46" s="7" customFormat="1" ht="66.599999999999994" customHeight="1" x14ac:dyDescent="0.3">
      <c r="A15" s="26"/>
      <c r="B15" s="171" t="s">
        <v>39</v>
      </c>
      <c r="C15" s="173" t="s">
        <v>93</v>
      </c>
      <c r="D15" s="83" t="s">
        <v>40</v>
      </c>
      <c r="E15" s="76" t="s">
        <v>65</v>
      </c>
      <c r="F15" s="76" t="s">
        <v>34</v>
      </c>
      <c r="G15" s="65" t="str">
        <f t="shared" ref="G15" si="6">CONCATENATE(E15,F15)</f>
        <v>Muy altaBaja</v>
      </c>
      <c r="H15" s="74">
        <f>IFERROR(VLOOKUP(G15,'[1]Parámetros Valoración Riesgos'!$K$3:$M$27,2,FALSE),"")</f>
        <v>10</v>
      </c>
      <c r="I15" s="74" t="str">
        <f>IFERROR(VLOOKUP(G15,'[1]Parámetros Valoración Riesgos'!$K$3:$M$27,3,FALSE),"")</f>
        <v>Alto</v>
      </c>
      <c r="J15" s="66" t="s">
        <v>35</v>
      </c>
      <c r="K15" s="102" t="s">
        <v>36</v>
      </c>
      <c r="L15" s="102">
        <v>1</v>
      </c>
      <c r="M15" s="102">
        <v>0</v>
      </c>
      <c r="N15" s="102">
        <v>0</v>
      </c>
      <c r="O15" s="102">
        <v>0</v>
      </c>
      <c r="P15" s="104">
        <f t="shared" si="2"/>
        <v>0.25</v>
      </c>
      <c r="Q15" s="105">
        <f>+VLOOKUP(F15,'Parámetros Valoración Riesgos'!$A$4:$B$8,2,FALSE)</f>
        <v>2</v>
      </c>
      <c r="R15" s="106">
        <f>+VLOOKUP(E15,'Parámetros Valoración Riesgos'!$A$3:$B$8,2,FALSE)</f>
        <v>5</v>
      </c>
      <c r="S15" s="106">
        <f t="shared" si="3"/>
        <v>10</v>
      </c>
      <c r="T15" s="106">
        <f t="shared" si="1"/>
        <v>40</v>
      </c>
      <c r="U15" s="106">
        <f t="shared" si="4"/>
        <v>25</v>
      </c>
      <c r="V15" s="128">
        <f t="shared" si="5"/>
        <v>15</v>
      </c>
      <c r="W15" s="79" t="s">
        <v>23</v>
      </c>
      <c r="X15" s="64" t="s">
        <v>37</v>
      </c>
      <c r="Y15" s="67" t="s">
        <v>38</v>
      </c>
      <c r="Z15" s="68" t="s">
        <v>30</v>
      </c>
      <c r="AA15" s="79" t="s">
        <v>31</v>
      </c>
      <c r="AB15" s="68" t="s">
        <v>31</v>
      </c>
      <c r="AC15" s="26"/>
      <c r="AD15" s="26"/>
      <c r="AE15" s="26"/>
      <c r="AF15" s="26"/>
      <c r="AG15" s="26"/>
      <c r="AH15" s="26"/>
      <c r="AI15" s="26"/>
      <c r="AJ15" s="26"/>
      <c r="AK15" s="26"/>
      <c r="AL15" s="26"/>
      <c r="AM15" s="26"/>
      <c r="AN15" s="26"/>
      <c r="AO15" s="26"/>
      <c r="AP15" s="26"/>
      <c r="AQ15" s="26"/>
      <c r="AR15" s="26"/>
      <c r="AS15" s="26"/>
      <c r="AT15" s="26"/>
    </row>
    <row r="16" spans="1:46" customFormat="1" ht="105" customHeight="1" thickBot="1" x14ac:dyDescent="0.35">
      <c r="A16" s="9"/>
      <c r="B16" s="172"/>
      <c r="C16" s="174"/>
      <c r="D16" s="84" t="s">
        <v>94</v>
      </c>
      <c r="E16" s="73" t="s">
        <v>65</v>
      </c>
      <c r="F16" s="73" t="s">
        <v>34</v>
      </c>
      <c r="G16" s="69" t="str">
        <f t="shared" ref="G16:G17" si="7">CONCATENATE(E16,F16)</f>
        <v>Muy altaBaja</v>
      </c>
      <c r="H16" s="75">
        <f>IFERROR(VLOOKUP(G16,'[1]Parámetros Valoración Riesgos'!$K$3:$M$27,2,FALSE),"")</f>
        <v>10</v>
      </c>
      <c r="I16" s="75" t="str">
        <f>IFERROR(VLOOKUP(G16,'[1]Parámetros Valoración Riesgos'!$K$3:$M$27,3,FALSE),"")</f>
        <v>Alto</v>
      </c>
      <c r="J16" s="70" t="s">
        <v>35</v>
      </c>
      <c r="K16" s="108" t="s">
        <v>36</v>
      </c>
      <c r="L16" s="108">
        <v>1</v>
      </c>
      <c r="M16" s="108">
        <v>0</v>
      </c>
      <c r="N16" s="108">
        <v>0</v>
      </c>
      <c r="O16" s="108">
        <v>1</v>
      </c>
      <c r="P16" s="109">
        <f t="shared" si="2"/>
        <v>0.5</v>
      </c>
      <c r="Q16" s="96">
        <f>+VLOOKUP(F16,'Parámetros Valoración Riesgos'!$A$4:$B$8,2,FALSE)</f>
        <v>2</v>
      </c>
      <c r="R16" s="97">
        <f>+VLOOKUP(E16,'Parámetros Valoración Riesgos'!$A$3:$B$8,2,FALSE)</f>
        <v>5</v>
      </c>
      <c r="S16" s="97">
        <f t="shared" si="3"/>
        <v>10</v>
      </c>
      <c r="T16" s="97">
        <f t="shared" si="1"/>
        <v>40</v>
      </c>
      <c r="U16" s="97">
        <f t="shared" si="4"/>
        <v>50</v>
      </c>
      <c r="V16" s="98">
        <f t="shared" si="5"/>
        <v>0</v>
      </c>
      <c r="W16" s="80" t="s">
        <v>23</v>
      </c>
      <c r="X16" s="71" t="s">
        <v>37</v>
      </c>
      <c r="Y16" s="71" t="s">
        <v>38</v>
      </c>
      <c r="Z16" s="77" t="s">
        <v>30</v>
      </c>
      <c r="AA16" s="80" t="s">
        <v>31</v>
      </c>
      <c r="AB16" s="77" t="s">
        <v>31</v>
      </c>
      <c r="AC16" s="9"/>
      <c r="AD16" s="85"/>
      <c r="AE16" s="85"/>
      <c r="AF16" s="85"/>
      <c r="AG16" s="85"/>
      <c r="AH16" s="85"/>
      <c r="AI16" s="85"/>
      <c r="AJ16" s="85"/>
      <c r="AK16" s="85"/>
      <c r="AL16" s="85"/>
      <c r="AM16" s="85"/>
      <c r="AN16" s="85"/>
      <c r="AO16" s="85"/>
      <c r="AP16" s="85"/>
      <c r="AQ16" s="85"/>
      <c r="AR16" s="85"/>
      <c r="AS16" s="85"/>
      <c r="AT16" s="85"/>
    </row>
    <row r="17" spans="1:46" customFormat="1" ht="30" customHeight="1" x14ac:dyDescent="0.3">
      <c r="A17" s="26"/>
      <c r="B17" s="169" t="s">
        <v>41</v>
      </c>
      <c r="C17" s="167" t="s">
        <v>42</v>
      </c>
      <c r="D17" s="111" t="s">
        <v>43</v>
      </c>
      <c r="E17" s="112" t="s">
        <v>24</v>
      </c>
      <c r="F17" s="113" t="s">
        <v>34</v>
      </c>
      <c r="G17" s="65" t="str">
        <f t="shared" si="7"/>
        <v>AltaBaja</v>
      </c>
      <c r="H17" s="114">
        <f>IFERROR(VLOOKUP(G17,'[1]Parámetros Valoración Riesgos'!$K$3:$M$27,2,FALSE),"")</f>
        <v>8</v>
      </c>
      <c r="I17" s="114" t="str">
        <f>IFERROR(VLOOKUP(G17,'[1]Parámetros Valoración Riesgos'!$K$3:$M$27,3,FALSE),"")</f>
        <v>Medio</v>
      </c>
      <c r="J17" s="115" t="s">
        <v>44</v>
      </c>
      <c r="K17" s="116" t="s">
        <v>45</v>
      </c>
      <c r="L17" s="116">
        <v>0</v>
      </c>
      <c r="M17" s="116">
        <v>0</v>
      </c>
      <c r="N17" s="116">
        <v>1</v>
      </c>
      <c r="O17" s="116">
        <v>0</v>
      </c>
      <c r="P17" s="104">
        <f t="shared" si="2"/>
        <v>0.25</v>
      </c>
      <c r="Q17" s="105">
        <f>+VLOOKUP(F17,'Parámetros Valoración Riesgos'!$A$4:$B$8,2,FALSE)</f>
        <v>2</v>
      </c>
      <c r="R17" s="106">
        <f>+VLOOKUP(E17,'Parámetros Valoración Riesgos'!$A$3:$B$8,2,FALSE)</f>
        <v>4</v>
      </c>
      <c r="S17" s="106">
        <f t="shared" si="3"/>
        <v>8</v>
      </c>
      <c r="T17" s="106">
        <f t="shared" si="1"/>
        <v>32</v>
      </c>
      <c r="U17" s="106">
        <f t="shared" si="4"/>
        <v>25</v>
      </c>
      <c r="V17" s="129">
        <f t="shared" si="5"/>
        <v>7</v>
      </c>
      <c r="W17" s="130" t="s">
        <v>46</v>
      </c>
      <c r="X17" s="115" t="s">
        <v>47</v>
      </c>
      <c r="Y17" s="115" t="s">
        <v>48</v>
      </c>
      <c r="Z17" s="119" t="s">
        <v>30</v>
      </c>
      <c r="AA17" s="117" t="s">
        <v>31</v>
      </c>
      <c r="AB17" s="119" t="s">
        <v>31</v>
      </c>
      <c r="AC17" s="26"/>
      <c r="AD17" s="85"/>
      <c r="AE17" s="85"/>
      <c r="AF17" s="85"/>
      <c r="AG17" s="85"/>
      <c r="AH17" s="85"/>
      <c r="AI17" s="85"/>
      <c r="AJ17" s="85"/>
      <c r="AK17" s="85"/>
      <c r="AL17" s="85"/>
      <c r="AM17" s="85"/>
      <c r="AN17" s="85"/>
      <c r="AO17" s="85"/>
      <c r="AP17" s="85"/>
      <c r="AQ17" s="85"/>
      <c r="AR17" s="85"/>
      <c r="AS17" s="85"/>
      <c r="AT17" s="85"/>
    </row>
    <row r="18" spans="1:46" customFormat="1" ht="86.25" customHeight="1" thickBot="1" x14ac:dyDescent="0.35">
      <c r="A18" s="26"/>
      <c r="B18" s="170"/>
      <c r="C18" s="168"/>
      <c r="D18" s="120" t="s">
        <v>95</v>
      </c>
      <c r="E18" s="121" t="s">
        <v>72</v>
      </c>
      <c r="F18" s="122" t="s">
        <v>34</v>
      </c>
      <c r="G18" s="69" t="str">
        <f t="shared" ref="G18:G20" si="8">CONCATENATE(E18,F18)</f>
        <v>Muy bajaBaja</v>
      </c>
      <c r="H18" s="123">
        <f>IFERROR(VLOOKUP(G18,'[1]Parámetros Valoración Riesgos'!$K$3:$M$27,2,FALSE),"")</f>
        <v>2</v>
      </c>
      <c r="I18" s="123" t="str">
        <f>IFERROR(VLOOKUP(G18,'[1]Parámetros Valoración Riesgos'!$K$3:$M$27,3,FALSE),"")</f>
        <v>Bajo</v>
      </c>
      <c r="J18" s="124" t="s">
        <v>103</v>
      </c>
      <c r="K18" s="125" t="s">
        <v>45</v>
      </c>
      <c r="L18" s="125">
        <v>1</v>
      </c>
      <c r="M18" s="125">
        <v>1</v>
      </c>
      <c r="N18" s="125">
        <v>0</v>
      </c>
      <c r="O18" s="125">
        <v>1</v>
      </c>
      <c r="P18" s="109">
        <f t="shared" si="2"/>
        <v>0.75</v>
      </c>
      <c r="Q18" s="96">
        <f>+VLOOKUP(F18,'Parámetros Valoración Riesgos'!$A$4:$B$8,2,FALSE)</f>
        <v>2</v>
      </c>
      <c r="R18" s="97">
        <f>+VLOOKUP(E18,'Parámetros Valoración Riesgos'!$A$3:$B$8,2,FALSE)</f>
        <v>1</v>
      </c>
      <c r="S18" s="97">
        <f t="shared" si="3"/>
        <v>2</v>
      </c>
      <c r="T18" s="97">
        <f t="shared" si="1"/>
        <v>8</v>
      </c>
      <c r="U18" s="97">
        <f t="shared" si="4"/>
        <v>75</v>
      </c>
      <c r="V18" s="98">
        <f t="shared" si="5"/>
        <v>0</v>
      </c>
      <c r="W18" s="126" t="s">
        <v>46</v>
      </c>
      <c r="X18" s="124" t="s">
        <v>104</v>
      </c>
      <c r="Y18" s="124" t="s">
        <v>104</v>
      </c>
      <c r="Z18" s="127" t="s">
        <v>30</v>
      </c>
      <c r="AA18" s="126" t="s">
        <v>31</v>
      </c>
      <c r="AB18" s="127" t="s">
        <v>31</v>
      </c>
      <c r="AC18" s="26"/>
      <c r="AD18" s="85"/>
      <c r="AE18" s="85"/>
      <c r="AF18" s="85"/>
      <c r="AG18" s="85"/>
      <c r="AH18" s="85"/>
      <c r="AI18" s="85"/>
      <c r="AJ18" s="85"/>
      <c r="AK18" s="85"/>
      <c r="AL18" s="85"/>
      <c r="AM18" s="85"/>
      <c r="AN18" s="85"/>
      <c r="AO18" s="85"/>
      <c r="AP18" s="85"/>
      <c r="AQ18" s="85"/>
      <c r="AR18" s="85"/>
      <c r="AS18" s="85"/>
      <c r="AT18" s="85"/>
    </row>
    <row r="19" spans="1:46" s="7" customFormat="1" ht="66.599999999999994" customHeight="1" x14ac:dyDescent="0.3">
      <c r="A19" s="26"/>
      <c r="B19" s="165" t="s">
        <v>49</v>
      </c>
      <c r="C19" s="163" t="s">
        <v>50</v>
      </c>
      <c r="D19" s="83" t="s">
        <v>117</v>
      </c>
      <c r="E19" s="76" t="s">
        <v>65</v>
      </c>
      <c r="F19" s="76" t="s">
        <v>34</v>
      </c>
      <c r="G19" s="65" t="str">
        <f t="shared" si="8"/>
        <v>Muy altaBaja</v>
      </c>
      <c r="H19" s="74">
        <f>IFERROR(VLOOKUP(G19,'[1]Parámetros Valoración Riesgos'!$K$3:$M$27,2,FALSE),"")</f>
        <v>10</v>
      </c>
      <c r="I19" s="74" t="str">
        <f>IFERROR(VLOOKUP(G19,'[1]Parámetros Valoración Riesgos'!$K$3:$M$27,3,FALSE),"")</f>
        <v>Alto</v>
      </c>
      <c r="J19" s="66" t="s">
        <v>55</v>
      </c>
      <c r="K19" s="102" t="s">
        <v>45</v>
      </c>
      <c r="L19" s="102">
        <v>0</v>
      </c>
      <c r="M19" s="102">
        <v>0</v>
      </c>
      <c r="N19" s="102">
        <v>0</v>
      </c>
      <c r="O19" s="102">
        <v>1</v>
      </c>
      <c r="P19" s="104">
        <f t="shared" si="2"/>
        <v>0.25</v>
      </c>
      <c r="Q19" s="105">
        <f>+VLOOKUP(F19,'Parámetros Valoración Riesgos'!$A$4:$B$8,2,FALSE)</f>
        <v>2</v>
      </c>
      <c r="R19" s="106">
        <f>+VLOOKUP(E19,'Parámetros Valoración Riesgos'!$A$3:$B$8,2,FALSE)</f>
        <v>5</v>
      </c>
      <c r="S19" s="106">
        <f t="shared" si="3"/>
        <v>10</v>
      </c>
      <c r="T19" s="106">
        <f t="shared" si="1"/>
        <v>40</v>
      </c>
      <c r="U19" s="106">
        <f t="shared" si="4"/>
        <v>25</v>
      </c>
      <c r="V19" s="128">
        <f t="shared" si="5"/>
        <v>15</v>
      </c>
      <c r="W19" s="79" t="s">
        <v>46</v>
      </c>
      <c r="X19" s="64" t="s">
        <v>56</v>
      </c>
      <c r="Y19" s="67" t="s">
        <v>57</v>
      </c>
      <c r="Z19" s="68" t="s">
        <v>30</v>
      </c>
      <c r="AA19" s="79" t="s">
        <v>31</v>
      </c>
      <c r="AB19" s="68" t="s">
        <v>31</v>
      </c>
      <c r="AC19" s="26"/>
      <c r="AD19" s="26"/>
      <c r="AE19" s="26"/>
      <c r="AF19" s="26"/>
      <c r="AG19" s="26"/>
      <c r="AH19" s="26"/>
      <c r="AI19" s="26"/>
      <c r="AJ19" s="26"/>
      <c r="AK19" s="26"/>
      <c r="AL19" s="26"/>
      <c r="AM19" s="26"/>
      <c r="AN19" s="26"/>
      <c r="AO19" s="26"/>
      <c r="AP19" s="26"/>
      <c r="AQ19" s="26"/>
      <c r="AR19" s="26"/>
      <c r="AS19" s="26"/>
      <c r="AT19" s="26"/>
    </row>
    <row r="20" spans="1:46" customFormat="1" ht="67.5" customHeight="1" thickBot="1" x14ac:dyDescent="0.35">
      <c r="A20" s="9"/>
      <c r="B20" s="166"/>
      <c r="C20" s="164"/>
      <c r="D20" s="84" t="s">
        <v>51</v>
      </c>
      <c r="E20" s="73" t="s">
        <v>24</v>
      </c>
      <c r="F20" s="73" t="s">
        <v>34</v>
      </c>
      <c r="G20" s="69" t="str">
        <f t="shared" si="8"/>
        <v>AltaBaja</v>
      </c>
      <c r="H20" s="75">
        <f>IFERROR(VLOOKUP(G20,'[1]Parámetros Valoración Riesgos'!$K$3:$M$27,2,FALSE),"")</f>
        <v>8</v>
      </c>
      <c r="I20" s="75" t="str">
        <f>IFERROR(VLOOKUP(G20,'[1]Parámetros Valoración Riesgos'!$K$3:$M$27,3,FALSE),"")</f>
        <v>Medio</v>
      </c>
      <c r="J20" s="70" t="s">
        <v>105</v>
      </c>
      <c r="K20" s="108" t="s">
        <v>45</v>
      </c>
      <c r="L20" s="108">
        <v>1</v>
      </c>
      <c r="M20" s="108">
        <v>1</v>
      </c>
      <c r="N20" s="108">
        <v>0</v>
      </c>
      <c r="O20" s="108">
        <v>1</v>
      </c>
      <c r="P20" s="109">
        <f t="shared" si="2"/>
        <v>0.75</v>
      </c>
      <c r="Q20" s="96">
        <f>+VLOOKUP(F20,'Parámetros Valoración Riesgos'!$A$4:$B$8,2,FALSE)</f>
        <v>2</v>
      </c>
      <c r="R20" s="97">
        <f>+VLOOKUP(E20,'Parámetros Valoración Riesgos'!$A$3:$B$8,2,FALSE)</f>
        <v>4</v>
      </c>
      <c r="S20" s="97">
        <f t="shared" si="3"/>
        <v>8</v>
      </c>
      <c r="T20" s="97">
        <f t="shared" si="1"/>
        <v>32</v>
      </c>
      <c r="U20" s="97">
        <f t="shared" si="4"/>
        <v>75</v>
      </c>
      <c r="V20" s="98">
        <f t="shared" si="5"/>
        <v>0</v>
      </c>
      <c r="W20" s="80" t="s">
        <v>46</v>
      </c>
      <c r="X20" s="71" t="s">
        <v>106</v>
      </c>
      <c r="Y20" s="78" t="s">
        <v>107</v>
      </c>
      <c r="Z20" s="77" t="s">
        <v>30</v>
      </c>
      <c r="AA20" s="80" t="s">
        <v>31</v>
      </c>
      <c r="AB20" s="77" t="s">
        <v>31</v>
      </c>
      <c r="AC20" s="9"/>
      <c r="AD20" s="85"/>
      <c r="AE20" s="85"/>
      <c r="AF20" s="85"/>
      <c r="AG20" s="85"/>
      <c r="AH20" s="85"/>
      <c r="AI20" s="85"/>
      <c r="AJ20" s="85"/>
      <c r="AK20" s="85"/>
      <c r="AL20" s="85"/>
      <c r="AM20" s="85"/>
      <c r="AN20" s="85"/>
      <c r="AO20" s="85"/>
      <c r="AP20" s="85"/>
      <c r="AQ20" s="85"/>
      <c r="AR20" s="85"/>
      <c r="AS20" s="85"/>
      <c r="AT20" s="85"/>
    </row>
    <row r="21" spans="1:46" customFormat="1" ht="30" customHeight="1" x14ac:dyDescent="0.3">
      <c r="A21" s="26"/>
      <c r="B21" s="169" t="s">
        <v>52</v>
      </c>
      <c r="C21" s="167" t="s">
        <v>53</v>
      </c>
      <c r="D21" s="111" t="s">
        <v>54</v>
      </c>
      <c r="E21" s="112" t="s">
        <v>24</v>
      </c>
      <c r="F21" s="113" t="s">
        <v>25</v>
      </c>
      <c r="G21" s="65" t="str">
        <f t="shared" ref="G21" si="9">CONCATENATE(E21,F21)</f>
        <v>AltaMedia</v>
      </c>
      <c r="H21" s="114">
        <f>IFERROR(VLOOKUP(G21,'[1]Parámetros Valoración Riesgos'!$K$3:$M$27,2,FALSE),"")</f>
        <v>12</v>
      </c>
      <c r="I21" s="114" t="str">
        <f>IFERROR(VLOOKUP(G21,'[1]Parámetros Valoración Riesgos'!$K$3:$M$27,3,FALSE),"")</f>
        <v>Alto</v>
      </c>
      <c r="J21" s="115" t="s">
        <v>55</v>
      </c>
      <c r="K21" s="116" t="s">
        <v>45</v>
      </c>
      <c r="L21" s="116">
        <v>1</v>
      </c>
      <c r="M21" s="116">
        <v>1</v>
      </c>
      <c r="N21" s="116">
        <v>1</v>
      </c>
      <c r="O21" s="116">
        <v>1</v>
      </c>
      <c r="P21" s="104">
        <f t="shared" si="2"/>
        <v>1</v>
      </c>
      <c r="Q21" s="105">
        <f>+VLOOKUP(F21,'Parámetros Valoración Riesgos'!$A$4:$B$8,2,FALSE)</f>
        <v>3</v>
      </c>
      <c r="R21" s="106">
        <f>+VLOOKUP(E21,'Parámetros Valoración Riesgos'!$A$3:$B$8,2,FALSE)</f>
        <v>4</v>
      </c>
      <c r="S21" s="106">
        <f t="shared" si="3"/>
        <v>12</v>
      </c>
      <c r="T21" s="106">
        <f t="shared" si="1"/>
        <v>48</v>
      </c>
      <c r="U21" s="106">
        <f t="shared" si="4"/>
        <v>100</v>
      </c>
      <c r="V21" s="107">
        <f t="shared" si="5"/>
        <v>0</v>
      </c>
      <c r="W21" s="117" t="s">
        <v>23</v>
      </c>
      <c r="X21" s="115" t="s">
        <v>56</v>
      </c>
      <c r="Y21" s="116" t="s">
        <v>57</v>
      </c>
      <c r="Z21" s="131" t="s">
        <v>30</v>
      </c>
      <c r="AA21" s="132" t="s">
        <v>31</v>
      </c>
      <c r="AB21" s="131" t="s">
        <v>31</v>
      </c>
      <c r="AC21" s="26"/>
      <c r="AD21" s="85"/>
      <c r="AE21" s="85"/>
      <c r="AF21" s="85"/>
      <c r="AG21" s="85"/>
      <c r="AH21" s="85"/>
      <c r="AI21" s="85"/>
      <c r="AJ21" s="85"/>
      <c r="AK21" s="85"/>
      <c r="AL21" s="85"/>
      <c r="AM21" s="85"/>
      <c r="AN21" s="85"/>
      <c r="AO21" s="85"/>
      <c r="AP21" s="85"/>
      <c r="AQ21" s="85"/>
      <c r="AR21" s="85"/>
      <c r="AS21" s="85"/>
      <c r="AT21" s="85"/>
    </row>
    <row r="22" spans="1:46" customFormat="1" ht="83.4" customHeight="1" thickBot="1" x14ac:dyDescent="0.35">
      <c r="A22" s="26"/>
      <c r="B22" s="170"/>
      <c r="C22" s="168"/>
      <c r="D22" s="120" t="s">
        <v>108</v>
      </c>
      <c r="E22" s="121" t="s">
        <v>24</v>
      </c>
      <c r="F22" s="122" t="s">
        <v>34</v>
      </c>
      <c r="G22" s="69" t="str">
        <f t="shared" ref="G22" si="10">CONCATENATE(E22,F22)</f>
        <v>AltaBaja</v>
      </c>
      <c r="H22" s="123">
        <f>IFERROR(VLOOKUP(G22,'[1]Parámetros Valoración Riesgos'!$K$3:$M$27,2,FALSE),"")</f>
        <v>8</v>
      </c>
      <c r="I22" s="123" t="str">
        <f>IFERROR(VLOOKUP(G22,'[1]Parámetros Valoración Riesgos'!$K$3:$M$27,3,FALSE),"")</f>
        <v>Medio</v>
      </c>
      <c r="J22" s="124" t="s">
        <v>109</v>
      </c>
      <c r="K22" s="125" t="s">
        <v>45</v>
      </c>
      <c r="L22" s="125">
        <v>1</v>
      </c>
      <c r="M22" s="125">
        <v>1</v>
      </c>
      <c r="N22" s="125">
        <v>0</v>
      </c>
      <c r="O22" s="125">
        <v>1</v>
      </c>
      <c r="P22" s="109">
        <f t="shared" si="2"/>
        <v>0.75</v>
      </c>
      <c r="Q22" s="96">
        <f>+VLOOKUP(F22,'Parámetros Valoración Riesgos'!$A$4:$B$8,2,FALSE)</f>
        <v>2</v>
      </c>
      <c r="R22" s="97">
        <f>+VLOOKUP(E22,'Parámetros Valoración Riesgos'!$A$3:$B$8,2,FALSE)</f>
        <v>4</v>
      </c>
      <c r="S22" s="97">
        <f t="shared" si="3"/>
        <v>8</v>
      </c>
      <c r="T22" s="97">
        <f t="shared" si="1"/>
        <v>32</v>
      </c>
      <c r="U22" s="97">
        <f t="shared" si="4"/>
        <v>75</v>
      </c>
      <c r="V22" s="98">
        <f t="shared" si="5"/>
        <v>0</v>
      </c>
      <c r="W22" s="126" t="s">
        <v>23</v>
      </c>
      <c r="X22" s="124" t="s">
        <v>111</v>
      </c>
      <c r="Y22" s="124" t="s">
        <v>110</v>
      </c>
      <c r="Z22" s="127" t="s">
        <v>30</v>
      </c>
      <c r="AA22" s="126" t="s">
        <v>31</v>
      </c>
      <c r="AB22" s="127" t="s">
        <v>31</v>
      </c>
      <c r="AC22" s="26"/>
      <c r="AD22" s="85"/>
      <c r="AE22" s="85"/>
      <c r="AF22" s="85"/>
      <c r="AG22" s="85"/>
      <c r="AH22" s="85"/>
      <c r="AI22" s="85"/>
      <c r="AJ22" s="85"/>
      <c r="AK22" s="85"/>
      <c r="AL22" s="85"/>
      <c r="AM22" s="85"/>
      <c r="AN22" s="85"/>
      <c r="AO22" s="85"/>
      <c r="AP22" s="85"/>
      <c r="AQ22" s="85"/>
      <c r="AR22" s="85"/>
      <c r="AS22" s="85"/>
      <c r="AT22" s="85"/>
    </row>
    <row r="23" spans="1:46" s="7" customFormat="1" ht="66.75" customHeight="1" x14ac:dyDescent="0.3">
      <c r="A23" s="26"/>
      <c r="B23" s="165" t="s">
        <v>58</v>
      </c>
      <c r="C23" s="163" t="s">
        <v>59</v>
      </c>
      <c r="D23" s="83" t="s">
        <v>60</v>
      </c>
      <c r="E23" s="76" t="s">
        <v>34</v>
      </c>
      <c r="F23" s="76" t="s">
        <v>34</v>
      </c>
      <c r="G23" s="65" t="str">
        <f t="shared" ref="G23:G24" si="11">CONCATENATE(E23,F23)</f>
        <v>BajaBaja</v>
      </c>
      <c r="H23" s="74">
        <f>IFERROR(VLOOKUP(G23,'[1]Parámetros Valoración Riesgos'!$K$3:$M$27,2,FALSE),"")</f>
        <v>4</v>
      </c>
      <c r="I23" s="74" t="str">
        <f>IFERROR(VLOOKUP(G23,'[1]Parámetros Valoración Riesgos'!$K$3:$M$27,3,FALSE),"")</f>
        <v>Bajo</v>
      </c>
      <c r="J23" s="66" t="s">
        <v>112</v>
      </c>
      <c r="K23" s="102" t="s">
        <v>45</v>
      </c>
      <c r="L23" s="102">
        <v>0</v>
      </c>
      <c r="M23" s="102">
        <v>0</v>
      </c>
      <c r="N23" s="102">
        <v>0</v>
      </c>
      <c r="O23" s="102">
        <v>0</v>
      </c>
      <c r="P23" s="104">
        <f t="shared" si="2"/>
        <v>0</v>
      </c>
      <c r="Q23" s="105">
        <f>+VLOOKUP(F23,'Parámetros Valoración Riesgos'!$A$4:$B$8,2,FALSE)</f>
        <v>2</v>
      </c>
      <c r="R23" s="106">
        <f>+VLOOKUP(E23,'Parámetros Valoración Riesgos'!$A$3:$B$8,2,FALSE)</f>
        <v>2</v>
      </c>
      <c r="S23" s="106">
        <f t="shared" si="3"/>
        <v>4</v>
      </c>
      <c r="T23" s="106">
        <f t="shared" si="1"/>
        <v>16</v>
      </c>
      <c r="U23" s="106">
        <f t="shared" si="4"/>
        <v>0</v>
      </c>
      <c r="V23" s="128">
        <f t="shared" si="5"/>
        <v>16</v>
      </c>
      <c r="W23" s="79" t="s">
        <v>23</v>
      </c>
      <c r="X23" s="64" t="s">
        <v>113</v>
      </c>
      <c r="Y23" s="67" t="s">
        <v>114</v>
      </c>
      <c r="Z23" s="68" t="s">
        <v>30</v>
      </c>
      <c r="AA23" s="79" t="s">
        <v>31</v>
      </c>
      <c r="AB23" s="68" t="s">
        <v>31</v>
      </c>
      <c r="AC23" s="26"/>
      <c r="AD23" s="26"/>
      <c r="AE23" s="26"/>
      <c r="AF23" s="26"/>
      <c r="AG23" s="26"/>
      <c r="AH23" s="26"/>
      <c r="AI23" s="26"/>
      <c r="AJ23" s="26"/>
      <c r="AK23" s="26"/>
      <c r="AL23" s="26"/>
      <c r="AM23" s="26"/>
      <c r="AN23" s="26"/>
      <c r="AO23" s="26"/>
      <c r="AP23" s="26"/>
      <c r="AQ23" s="26"/>
      <c r="AR23" s="26"/>
      <c r="AS23" s="26"/>
      <c r="AT23" s="26"/>
    </row>
    <row r="24" spans="1:46" customFormat="1" ht="241.5" customHeight="1" thickBot="1" x14ac:dyDescent="0.35">
      <c r="A24" s="9"/>
      <c r="B24" s="166"/>
      <c r="C24" s="164"/>
      <c r="D24" s="84" t="s">
        <v>115</v>
      </c>
      <c r="E24" s="73" t="s">
        <v>65</v>
      </c>
      <c r="F24" s="73" t="s">
        <v>34</v>
      </c>
      <c r="G24" s="69" t="str">
        <f t="shared" si="11"/>
        <v>Muy altaBaja</v>
      </c>
      <c r="H24" s="75">
        <f>IFERROR(VLOOKUP(G24,'[1]Parámetros Valoración Riesgos'!$K$3:$M$27,2,FALSE),"")</f>
        <v>10</v>
      </c>
      <c r="I24" s="75" t="str">
        <f>IFERROR(VLOOKUP(G24,'[1]Parámetros Valoración Riesgos'!$K$3:$M$27,3,FALSE),"")</f>
        <v>Alto</v>
      </c>
      <c r="J24" s="70" t="s">
        <v>116</v>
      </c>
      <c r="K24" s="108" t="s">
        <v>45</v>
      </c>
      <c r="L24" s="108">
        <v>1</v>
      </c>
      <c r="M24" s="108">
        <v>1</v>
      </c>
      <c r="N24" s="108">
        <v>0</v>
      </c>
      <c r="O24" s="108">
        <v>1</v>
      </c>
      <c r="P24" s="109">
        <f t="shared" si="2"/>
        <v>0.75</v>
      </c>
      <c r="Q24" s="96">
        <f>+VLOOKUP(F24,'Parámetros Valoración Riesgos'!$A$4:$B$8,2,FALSE)</f>
        <v>2</v>
      </c>
      <c r="R24" s="97">
        <f>+VLOOKUP(E24,'Parámetros Valoración Riesgos'!$A$3:$B$8,2,FALSE)</f>
        <v>5</v>
      </c>
      <c r="S24" s="97">
        <f t="shared" si="3"/>
        <v>10</v>
      </c>
      <c r="T24" s="97">
        <f t="shared" si="1"/>
        <v>40</v>
      </c>
      <c r="U24" s="97">
        <f t="shared" si="4"/>
        <v>75</v>
      </c>
      <c r="V24" s="98">
        <f t="shared" si="5"/>
        <v>0</v>
      </c>
      <c r="W24" s="80" t="s">
        <v>23</v>
      </c>
      <c r="X24" s="71" t="s">
        <v>37</v>
      </c>
      <c r="Y24" s="71" t="s">
        <v>38</v>
      </c>
      <c r="Z24" s="77" t="s">
        <v>30</v>
      </c>
      <c r="AA24" s="80" t="s">
        <v>31</v>
      </c>
      <c r="AB24" s="77" t="s">
        <v>31</v>
      </c>
      <c r="AC24" s="9"/>
      <c r="AD24" s="85"/>
      <c r="AE24" s="85"/>
      <c r="AF24" s="85"/>
      <c r="AG24" s="85"/>
      <c r="AH24" s="85"/>
      <c r="AI24" s="85"/>
      <c r="AJ24" s="85"/>
      <c r="AK24" s="85"/>
      <c r="AL24" s="85"/>
      <c r="AM24" s="85"/>
      <c r="AN24" s="85"/>
      <c r="AO24" s="85"/>
      <c r="AP24" s="85"/>
      <c r="AQ24" s="85"/>
      <c r="AR24" s="85"/>
      <c r="AS24" s="85"/>
      <c r="AT24" s="85"/>
    </row>
  </sheetData>
  <mergeCells count="28">
    <mergeCell ref="C11:C12"/>
    <mergeCell ref="B11:B12"/>
    <mergeCell ref="C13:C14"/>
    <mergeCell ref="B13:B14"/>
    <mergeCell ref="C23:C24"/>
    <mergeCell ref="B23:B24"/>
    <mergeCell ref="B15:B16"/>
    <mergeCell ref="B21:B22"/>
    <mergeCell ref="C21:C22"/>
    <mergeCell ref="C15:C16"/>
    <mergeCell ref="B17:B18"/>
    <mergeCell ref="C17:C18"/>
    <mergeCell ref="B19:B20"/>
    <mergeCell ref="C19:C20"/>
    <mergeCell ref="B9:D9"/>
    <mergeCell ref="W9:Z9"/>
    <mergeCell ref="AA9:AB9"/>
    <mergeCell ref="B1:D1"/>
    <mergeCell ref="B4:I4"/>
    <mergeCell ref="B5:D6"/>
    <mergeCell ref="Y5:Y6"/>
    <mergeCell ref="Z5:Z6"/>
    <mergeCell ref="L9:P9"/>
    <mergeCell ref="Q9:V9"/>
    <mergeCell ref="E9:K9"/>
    <mergeCell ref="R6:S6"/>
    <mergeCell ref="L7:P7"/>
    <mergeCell ref="L8:P8"/>
  </mergeCells>
  <conditionalFormatting sqref="I11:I24">
    <cfRule type="cellIs" dxfId="4" priority="5" operator="equal">
      <formula>"Bajo"</formula>
    </cfRule>
    <cfRule type="cellIs" dxfId="3" priority="6" operator="equal">
      <formula>"Medio"</formula>
    </cfRule>
    <cfRule type="cellIs" dxfId="2" priority="7" operator="equal">
      <formula>"Alto"</formula>
    </cfRule>
    <cfRule type="cellIs" dxfId="1" priority="8" operator="equal">
      <formula>"Crítico"</formula>
    </cfRule>
  </conditionalFormatting>
  <dataValidations count="2">
    <dataValidation type="list" allowBlank="1" showErrorMessage="1" sqref="F11:F24" xr:uid="{68F823A3-ECC8-4C6E-909E-6808F0BD10B1}">
      <formula1>"Muy Baja, Baja, Media, Alta, Muy alta"</formula1>
    </dataValidation>
    <dataValidation type="list" allowBlank="1" showErrorMessage="1" sqref="E11:E24" xr:uid="{13192DF0-14B4-4138-9801-7C995BF604C1}">
      <formula1>"Muy baja, Baja, Media, Alta, Muy alta"</formula1>
    </dataValidation>
  </dataValidations>
  <pageMargins left="0.7" right="0.7" top="0.75" bottom="0.75" header="0.3" footer="0.3"/>
  <ignoredErrors>
    <ignoredError sqref="P11:V24" unlockedFormula="1"/>
  </ignoredErrors>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5695E-578E-4AC5-8CC1-3FC46EEBBA0B}">
  <dimension ref="A1:M27"/>
  <sheetViews>
    <sheetView workbookViewId="0">
      <selection activeCell="A17" sqref="A17"/>
    </sheetView>
  </sheetViews>
  <sheetFormatPr baseColWidth="10" defaultColWidth="11.44140625" defaultRowHeight="19.8" x14ac:dyDescent="0.4"/>
  <cols>
    <col min="1" max="1" width="28" style="31" customWidth="1"/>
    <col min="2" max="2" width="16.5546875" style="31" customWidth="1"/>
    <col min="3" max="3" width="15.109375" style="31" customWidth="1"/>
    <col min="4" max="4" width="26.109375" style="31" customWidth="1"/>
    <col min="5" max="6" width="11.44140625" style="31"/>
    <col min="7" max="7" width="35.6640625" style="31" customWidth="1"/>
    <col min="8" max="8" width="12.6640625" style="31" bestFit="1" customWidth="1"/>
    <col min="9" max="9" width="12.44140625" style="31" customWidth="1"/>
    <col min="10" max="10" width="18.88671875" style="31" customWidth="1"/>
    <col min="11" max="11" width="24.33203125" style="31" customWidth="1"/>
    <col min="12" max="12" width="22.6640625" style="31" bestFit="1" customWidth="1"/>
    <col min="13" max="13" width="15.5546875" style="31" customWidth="1"/>
    <col min="14" max="16384" width="11.44140625" style="31"/>
  </cols>
  <sheetData>
    <row r="1" spans="1:13" x14ac:dyDescent="0.4">
      <c r="A1" s="30" t="s">
        <v>61</v>
      </c>
      <c r="I1" s="175" t="s">
        <v>62</v>
      </c>
      <c r="J1" s="175"/>
      <c r="K1" s="175"/>
      <c r="L1" s="175"/>
    </row>
    <row r="2" spans="1:13" ht="20.399999999999999" thickBot="1" x14ac:dyDescent="0.45">
      <c r="I2" s="175"/>
      <c r="J2" s="175"/>
      <c r="K2" s="175"/>
      <c r="L2" s="175"/>
    </row>
    <row r="3" spans="1:13" ht="20.399999999999999" thickBot="1" x14ac:dyDescent="0.45">
      <c r="A3" s="176" t="s">
        <v>63</v>
      </c>
      <c r="B3" s="177"/>
      <c r="D3" s="176" t="s">
        <v>64</v>
      </c>
      <c r="E3" s="177"/>
      <c r="I3" s="32" t="s">
        <v>65</v>
      </c>
      <c r="J3" s="33" t="s">
        <v>65</v>
      </c>
      <c r="K3" s="34" t="str">
        <f>CONCATENATE(I3,J3)</f>
        <v>Muy altaMuy alta</v>
      </c>
      <c r="L3" s="35">
        <v>25</v>
      </c>
      <c r="M3" s="35" t="s">
        <v>66</v>
      </c>
    </row>
    <row r="4" spans="1:13" ht="20.399999999999999" thickBot="1" x14ac:dyDescent="0.45">
      <c r="A4" s="36" t="s">
        <v>67</v>
      </c>
      <c r="B4" s="37">
        <v>5</v>
      </c>
      <c r="D4" s="36" t="s">
        <v>68</v>
      </c>
      <c r="E4" s="37">
        <v>5</v>
      </c>
      <c r="I4" s="38" t="s">
        <v>24</v>
      </c>
      <c r="J4" s="39" t="s">
        <v>65</v>
      </c>
      <c r="K4" s="31" t="str">
        <f t="shared" ref="K4:K27" si="0">CONCATENATE(I4,J4)</f>
        <v>AltaMuy alta</v>
      </c>
      <c r="L4" s="40">
        <v>20</v>
      </c>
      <c r="M4" s="40" t="s">
        <v>66</v>
      </c>
    </row>
    <row r="5" spans="1:13" ht="20.399999999999999" thickBot="1" x14ac:dyDescent="0.45">
      <c r="A5" s="36" t="s">
        <v>24</v>
      </c>
      <c r="B5" s="41">
        <v>4</v>
      </c>
      <c r="D5" s="36" t="s">
        <v>69</v>
      </c>
      <c r="E5" s="41">
        <v>4</v>
      </c>
      <c r="I5" s="38" t="s">
        <v>25</v>
      </c>
      <c r="J5" s="39" t="s">
        <v>65</v>
      </c>
      <c r="K5" s="31" t="str">
        <f t="shared" si="0"/>
        <v>MediaMuy alta</v>
      </c>
      <c r="L5" s="40">
        <v>15</v>
      </c>
      <c r="M5" s="40" t="s">
        <v>66</v>
      </c>
    </row>
    <row r="6" spans="1:13" ht="20.399999999999999" thickBot="1" x14ac:dyDescent="0.45">
      <c r="A6" s="36" t="s">
        <v>25</v>
      </c>
      <c r="B6" s="42">
        <v>3</v>
      </c>
      <c r="D6" s="36" t="s">
        <v>70</v>
      </c>
      <c r="E6" s="42">
        <v>3</v>
      </c>
      <c r="I6" s="38" t="s">
        <v>34</v>
      </c>
      <c r="J6" s="39" t="s">
        <v>65</v>
      </c>
      <c r="K6" s="31" t="str">
        <f t="shared" si="0"/>
        <v>BajaMuy alta</v>
      </c>
      <c r="L6" s="40">
        <v>10</v>
      </c>
      <c r="M6" s="40" t="s">
        <v>69</v>
      </c>
    </row>
    <row r="7" spans="1:13" ht="20.399999999999999" thickBot="1" x14ac:dyDescent="0.45">
      <c r="A7" s="36" t="s">
        <v>34</v>
      </c>
      <c r="B7" s="43">
        <v>2</v>
      </c>
      <c r="D7" s="36" t="s">
        <v>71</v>
      </c>
      <c r="E7" s="43">
        <v>2</v>
      </c>
      <c r="I7" s="44" t="s">
        <v>72</v>
      </c>
      <c r="J7" s="45" t="s">
        <v>65</v>
      </c>
      <c r="K7" s="31" t="str">
        <f t="shared" si="0"/>
        <v>Muy bajaMuy alta</v>
      </c>
      <c r="L7" s="40">
        <v>5</v>
      </c>
      <c r="M7" s="40" t="s">
        <v>70</v>
      </c>
    </row>
    <row r="8" spans="1:13" ht="20.399999999999999" thickBot="1" x14ac:dyDescent="0.45">
      <c r="A8" s="36" t="s">
        <v>72</v>
      </c>
      <c r="B8" s="46">
        <v>1</v>
      </c>
      <c r="D8" s="36" t="s">
        <v>73</v>
      </c>
      <c r="E8" s="46">
        <v>1</v>
      </c>
      <c r="I8" s="47" t="s">
        <v>65</v>
      </c>
      <c r="J8" s="48" t="s">
        <v>24</v>
      </c>
      <c r="K8" s="31" t="str">
        <f t="shared" si="0"/>
        <v>Muy altaAlta</v>
      </c>
      <c r="L8" s="40">
        <v>20</v>
      </c>
      <c r="M8" s="40" t="s">
        <v>66</v>
      </c>
    </row>
    <row r="9" spans="1:13" ht="20.399999999999999" thickBot="1" x14ac:dyDescent="0.45">
      <c r="I9" s="38" t="s">
        <v>24</v>
      </c>
      <c r="J9" s="39" t="s">
        <v>24</v>
      </c>
      <c r="K9" s="31" t="str">
        <f t="shared" si="0"/>
        <v>AltaAlta</v>
      </c>
      <c r="L9" s="40">
        <v>16</v>
      </c>
      <c r="M9" s="40" t="s">
        <v>66</v>
      </c>
    </row>
    <row r="10" spans="1:13" ht="20.399999999999999" thickBot="1" x14ac:dyDescent="0.45">
      <c r="A10" s="49" t="s">
        <v>74</v>
      </c>
      <c r="B10" s="50" t="s">
        <v>66</v>
      </c>
      <c r="C10" s="51" t="s">
        <v>69</v>
      </c>
      <c r="D10" s="52" t="s">
        <v>70</v>
      </c>
      <c r="E10" s="53" t="s">
        <v>71</v>
      </c>
      <c r="I10" s="38" t="s">
        <v>25</v>
      </c>
      <c r="J10" s="39" t="s">
        <v>24</v>
      </c>
      <c r="K10" s="31" t="str">
        <f t="shared" si="0"/>
        <v>MediaAlta</v>
      </c>
      <c r="L10" s="40">
        <v>12</v>
      </c>
      <c r="M10" s="40" t="s">
        <v>69</v>
      </c>
    </row>
    <row r="11" spans="1:13" ht="19.5" customHeight="1" thickBot="1" x14ac:dyDescent="0.45">
      <c r="A11" s="54" t="s">
        <v>11</v>
      </c>
      <c r="B11" s="55" t="s">
        <v>75</v>
      </c>
      <c r="C11" s="55" t="s">
        <v>76</v>
      </c>
      <c r="D11" s="55" t="s">
        <v>77</v>
      </c>
      <c r="E11" s="55" t="s">
        <v>78</v>
      </c>
      <c r="I11" s="38" t="s">
        <v>34</v>
      </c>
      <c r="J11" s="39" t="s">
        <v>24</v>
      </c>
      <c r="K11" s="31" t="str">
        <f t="shared" si="0"/>
        <v>BajaAlta</v>
      </c>
      <c r="L11" s="40">
        <v>8</v>
      </c>
      <c r="M11" s="40" t="s">
        <v>70</v>
      </c>
    </row>
    <row r="12" spans="1:13" x14ac:dyDescent="0.4">
      <c r="I12" s="44" t="s">
        <v>72</v>
      </c>
      <c r="J12" s="45" t="s">
        <v>24</v>
      </c>
      <c r="K12" s="31" t="str">
        <f t="shared" si="0"/>
        <v>Muy bajaAlta</v>
      </c>
      <c r="L12" s="40">
        <v>4</v>
      </c>
      <c r="M12" s="40" t="s">
        <v>71</v>
      </c>
    </row>
    <row r="13" spans="1:13" x14ac:dyDescent="0.4">
      <c r="I13" s="47" t="s">
        <v>65</v>
      </c>
      <c r="J13" s="48" t="s">
        <v>25</v>
      </c>
      <c r="K13" s="31" t="str">
        <f t="shared" si="0"/>
        <v>Muy altaMedia</v>
      </c>
      <c r="L13" s="40">
        <v>15</v>
      </c>
      <c r="M13" s="40" t="s">
        <v>66</v>
      </c>
    </row>
    <row r="14" spans="1:13" x14ac:dyDescent="0.4">
      <c r="I14" s="38" t="s">
        <v>24</v>
      </c>
      <c r="J14" s="39" t="s">
        <v>25</v>
      </c>
      <c r="K14" s="31" t="str">
        <f t="shared" si="0"/>
        <v>AltaMedia</v>
      </c>
      <c r="L14" s="40">
        <v>12</v>
      </c>
      <c r="M14" s="40" t="s">
        <v>69</v>
      </c>
    </row>
    <row r="15" spans="1:13" x14ac:dyDescent="0.4">
      <c r="I15" s="38" t="s">
        <v>25</v>
      </c>
      <c r="J15" s="39" t="s">
        <v>25</v>
      </c>
      <c r="K15" s="31" t="str">
        <f t="shared" si="0"/>
        <v>MediaMedia</v>
      </c>
      <c r="L15" s="40">
        <v>9</v>
      </c>
      <c r="M15" s="40" t="s">
        <v>69</v>
      </c>
    </row>
    <row r="16" spans="1:13" x14ac:dyDescent="0.4">
      <c r="I16" s="38" t="s">
        <v>34</v>
      </c>
      <c r="J16" s="39" t="s">
        <v>25</v>
      </c>
      <c r="K16" s="31" t="str">
        <f t="shared" si="0"/>
        <v>BajaMedia</v>
      </c>
      <c r="L16" s="40">
        <v>6</v>
      </c>
      <c r="M16" s="40" t="s">
        <v>70</v>
      </c>
    </row>
    <row r="17" spans="9:13" x14ac:dyDescent="0.4">
      <c r="I17" s="44" t="s">
        <v>72</v>
      </c>
      <c r="J17" s="45" t="s">
        <v>25</v>
      </c>
      <c r="K17" s="31" t="str">
        <f t="shared" si="0"/>
        <v>Muy bajaMedia</v>
      </c>
      <c r="L17" s="40">
        <v>3</v>
      </c>
      <c r="M17" s="40" t="s">
        <v>71</v>
      </c>
    </row>
    <row r="18" spans="9:13" x14ac:dyDescent="0.4">
      <c r="I18" s="47" t="s">
        <v>65</v>
      </c>
      <c r="J18" s="48" t="s">
        <v>34</v>
      </c>
      <c r="K18" s="31" t="str">
        <f t="shared" si="0"/>
        <v>Muy altaBaja</v>
      </c>
      <c r="L18" s="40">
        <v>10</v>
      </c>
      <c r="M18" s="40" t="s">
        <v>69</v>
      </c>
    </row>
    <row r="19" spans="9:13" x14ac:dyDescent="0.4">
      <c r="I19" s="38" t="s">
        <v>24</v>
      </c>
      <c r="J19" s="39" t="s">
        <v>34</v>
      </c>
      <c r="K19" s="31" t="str">
        <f t="shared" si="0"/>
        <v>AltaBaja</v>
      </c>
      <c r="L19" s="40">
        <v>8</v>
      </c>
      <c r="M19" s="40" t="s">
        <v>70</v>
      </c>
    </row>
    <row r="20" spans="9:13" x14ac:dyDescent="0.4">
      <c r="I20" s="38" t="s">
        <v>25</v>
      </c>
      <c r="J20" s="39" t="s">
        <v>34</v>
      </c>
      <c r="K20" s="31" t="str">
        <f t="shared" si="0"/>
        <v>MediaBaja</v>
      </c>
      <c r="L20" s="40">
        <v>6</v>
      </c>
      <c r="M20" s="40" t="s">
        <v>70</v>
      </c>
    </row>
    <row r="21" spans="9:13" x14ac:dyDescent="0.4">
      <c r="I21" s="38" t="s">
        <v>34</v>
      </c>
      <c r="J21" s="39" t="s">
        <v>34</v>
      </c>
      <c r="K21" s="31" t="str">
        <f t="shared" si="0"/>
        <v>BajaBaja</v>
      </c>
      <c r="L21" s="40">
        <v>4</v>
      </c>
      <c r="M21" s="40" t="s">
        <v>71</v>
      </c>
    </row>
    <row r="22" spans="9:13" x14ac:dyDescent="0.4">
      <c r="I22" s="44" t="s">
        <v>72</v>
      </c>
      <c r="J22" s="45" t="s">
        <v>34</v>
      </c>
      <c r="K22" s="31" t="str">
        <f t="shared" si="0"/>
        <v>Muy bajaBaja</v>
      </c>
      <c r="L22" s="40">
        <v>2</v>
      </c>
      <c r="M22" s="40" t="s">
        <v>71</v>
      </c>
    </row>
    <row r="23" spans="9:13" x14ac:dyDescent="0.4">
      <c r="I23" s="47" t="s">
        <v>65</v>
      </c>
      <c r="J23" s="48" t="s">
        <v>72</v>
      </c>
      <c r="K23" s="31" t="str">
        <f t="shared" si="0"/>
        <v>Muy altaMuy baja</v>
      </c>
      <c r="L23" s="40">
        <v>5</v>
      </c>
      <c r="M23" s="40" t="s">
        <v>70</v>
      </c>
    </row>
    <row r="24" spans="9:13" x14ac:dyDescent="0.4">
      <c r="I24" s="38" t="s">
        <v>24</v>
      </c>
      <c r="J24" s="39" t="s">
        <v>72</v>
      </c>
      <c r="K24" s="31" t="str">
        <f t="shared" si="0"/>
        <v>AltaMuy baja</v>
      </c>
      <c r="L24" s="40">
        <v>4</v>
      </c>
      <c r="M24" s="40" t="s">
        <v>71</v>
      </c>
    </row>
    <row r="25" spans="9:13" x14ac:dyDescent="0.4">
      <c r="I25" s="38" t="s">
        <v>25</v>
      </c>
      <c r="J25" s="39" t="s">
        <v>72</v>
      </c>
      <c r="K25" s="31" t="str">
        <f t="shared" si="0"/>
        <v>MediaMuy baja</v>
      </c>
      <c r="L25" s="40">
        <v>3</v>
      </c>
      <c r="M25" s="40" t="s">
        <v>71</v>
      </c>
    </row>
    <row r="26" spans="9:13" x14ac:dyDescent="0.4">
      <c r="I26" s="38" t="s">
        <v>34</v>
      </c>
      <c r="J26" s="39" t="s">
        <v>72</v>
      </c>
      <c r="K26" s="31" t="str">
        <f t="shared" si="0"/>
        <v>BajaMuy baja</v>
      </c>
      <c r="L26" s="40">
        <v>2</v>
      </c>
      <c r="M26" s="40" t="s">
        <v>71</v>
      </c>
    </row>
    <row r="27" spans="9:13" ht="20.399999999999999" thickBot="1" x14ac:dyDescent="0.45">
      <c r="I27" s="56" t="s">
        <v>72</v>
      </c>
      <c r="J27" s="57" t="s">
        <v>72</v>
      </c>
      <c r="K27" s="58" t="str">
        <f t="shared" si="0"/>
        <v>Muy bajaMuy baja</v>
      </c>
      <c r="L27" s="59">
        <v>1</v>
      </c>
      <c r="M27" s="59" t="s">
        <v>71</v>
      </c>
    </row>
  </sheetData>
  <mergeCells count="3">
    <mergeCell ref="I1:L2"/>
    <mergeCell ref="A3:B3"/>
    <mergeCell ref="D3:E3"/>
  </mergeCells>
  <conditionalFormatting sqref="K3:K27">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de Riesgos institucional</vt:lpstr>
      <vt:lpstr>Parámetros Valoración Riesgos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Gerardo Ulate Arias</dc:creator>
  <cp:lastModifiedBy>Geiner Méndez Barahona</cp:lastModifiedBy>
  <dcterms:created xsi:type="dcterms:W3CDTF">2024-08-06T20:27:20Z</dcterms:created>
  <dcterms:modified xsi:type="dcterms:W3CDTF">2024-08-22T00:04:14Z</dcterms:modified>
</cp:coreProperties>
</file>